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https://legemiddelverket.sharepoint.com/sites/hoc-Revideringretningslinjerogmalmetodevurde/Delte dokumenter/General/arbeidsdokumenter/Dokumenter til ferdigstilling - endelig versjon/til opplastning på nett/"/>
    </mc:Choice>
  </mc:AlternateContent>
  <xr:revisionPtr revIDLastSave="50" documentId="13_ncr:1_{D366EBC3-40CA-4CF4-A83F-060E55149628}" xr6:coauthVersionLast="47" xr6:coauthVersionMax="47" xr10:uidLastSave="{DADED73E-1942-4C37-BA65-8C9509D1AB1B}"/>
  <bookViews>
    <workbookView xWindow="-120" yWindow="-120" windowWidth="38580" windowHeight="20040" tabRatio="780" xr2:uid="{012E25D4-609D-4BAD-A06B-501D65EDCB17}"/>
  </bookViews>
  <sheets>
    <sheet name="Cover page" sheetId="9" r:id="rId1"/>
    <sheet name="1. Patient population" sheetId="14" r:id="rId2"/>
    <sheet name="2.1 Pharmaceuticals" sheetId="1" r:id="rId3"/>
    <sheet name="2.2. Specialist Health Services" sheetId="4" r:id="rId4"/>
    <sheet name="2.3. Other health care services" sheetId="3" r:id="rId5"/>
    <sheet name="2.4. Budget Impact Summary" sheetId="13" r:id="rId6"/>
    <sheet name="3.1. Pharmaceuticals" sheetId="12" r:id="rId7"/>
    <sheet name="3.2. Health care services" sheetId="6" r:id="rId8"/>
    <sheet name="3.3. Budget Impact Summary" sheetId="15" r:id="rId9"/>
    <sheet name="4. Budget impact without model" sheetId="16" r:id="rId10"/>
    <sheet name="Word Friendly Summary" sheetId="17" r:id="rId11"/>
  </sheets>
  <definedNames>
    <definedName name="Brand_name">'Cover page'!$C$14</definedName>
  </definedNames>
  <calcPr calcId="191028"/>
  <customWorkbookViews>
    <customWorkbookView name="A-J" guid="{3FE28792-084C-499C-BD41-2962A1B8F4FC}" maximized="1" xWindow="-8" yWindow="-8" windowWidth="3456" windowHeight="1416"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7" l="1"/>
  <c r="M12" i="17"/>
  <c r="L12" i="17"/>
  <c r="K12" i="17"/>
  <c r="J12" i="17"/>
  <c r="N11" i="17"/>
  <c r="M11" i="17"/>
  <c r="L11" i="17"/>
  <c r="K11" i="17"/>
  <c r="J11" i="17"/>
  <c r="N10" i="17"/>
  <c r="M10" i="17"/>
  <c r="L10" i="17"/>
  <c r="K10" i="17"/>
  <c r="J10" i="17"/>
  <c r="N9" i="17"/>
  <c r="M9" i="17"/>
  <c r="L9" i="17"/>
  <c r="K9" i="17"/>
  <c r="J9" i="17"/>
  <c r="N8" i="17"/>
  <c r="M8" i="17"/>
  <c r="L8" i="17"/>
  <c r="K8" i="17"/>
  <c r="J8" i="17"/>
  <c r="N7" i="17"/>
  <c r="M7" i="17"/>
  <c r="L7" i="17"/>
  <c r="K7" i="17"/>
  <c r="J7" i="17"/>
  <c r="N6" i="17"/>
  <c r="M6" i="17"/>
  <c r="L6" i="17"/>
  <c r="K6" i="17"/>
  <c r="J6" i="17"/>
  <c r="N5" i="17"/>
  <c r="M5" i="17"/>
  <c r="L5" i="17"/>
  <c r="K5" i="17"/>
  <c r="J5" i="17"/>
  <c r="N4" i="17"/>
  <c r="M4" i="17"/>
  <c r="L4" i="17"/>
  <c r="K4" i="17"/>
  <c r="J4" i="17"/>
  <c r="G15" i="17"/>
  <c r="F15" i="17"/>
  <c r="E15" i="17"/>
  <c r="D15" i="17"/>
  <c r="C15" i="17"/>
  <c r="G14" i="17"/>
  <c r="F14" i="17"/>
  <c r="E14" i="17"/>
  <c r="D14" i="17"/>
  <c r="C14" i="17"/>
  <c r="G13" i="17"/>
  <c r="F13" i="17"/>
  <c r="E13" i="17"/>
  <c r="D13" i="17"/>
  <c r="C13" i="17"/>
  <c r="G12" i="17"/>
  <c r="F12" i="17"/>
  <c r="E12" i="17"/>
  <c r="D12" i="17"/>
  <c r="C12" i="17"/>
  <c r="G11" i="17"/>
  <c r="F11" i="17"/>
  <c r="E11" i="17"/>
  <c r="D11" i="17"/>
  <c r="C11" i="17"/>
  <c r="G10" i="17"/>
  <c r="F10" i="17"/>
  <c r="E10" i="17"/>
  <c r="D10" i="17"/>
  <c r="C10" i="17"/>
  <c r="G9" i="17"/>
  <c r="F9" i="17"/>
  <c r="E9" i="17"/>
  <c r="D9" i="17"/>
  <c r="C9" i="17"/>
  <c r="G8" i="17"/>
  <c r="F8" i="17"/>
  <c r="E8" i="17"/>
  <c r="D8" i="17"/>
  <c r="C8" i="17"/>
  <c r="G7" i="17"/>
  <c r="F7" i="17"/>
  <c r="E7" i="17"/>
  <c r="D7" i="17"/>
  <c r="C7" i="17"/>
  <c r="G6" i="17"/>
  <c r="F6" i="17"/>
  <c r="E6" i="17"/>
  <c r="D6" i="17"/>
  <c r="C6" i="17"/>
  <c r="G5" i="17"/>
  <c r="F5" i="17"/>
  <c r="E5" i="17"/>
  <c r="D5" i="17"/>
  <c r="C5" i="17"/>
  <c r="G4" i="17"/>
  <c r="F4" i="17"/>
  <c r="E4" i="17"/>
  <c r="D4" i="17"/>
  <c r="C4" i="17"/>
  <c r="I12" i="17"/>
  <c r="I11" i="17"/>
  <c r="I10" i="17"/>
  <c r="I9" i="17"/>
  <c r="I8" i="17"/>
  <c r="I7" i="17"/>
  <c r="I6" i="17"/>
  <c r="I5" i="17"/>
  <c r="I4" i="17"/>
  <c r="I3" i="17"/>
  <c r="B15" i="17"/>
  <c r="B14" i="17"/>
  <c r="B13" i="17"/>
  <c r="B12" i="17"/>
  <c r="B11" i="17"/>
  <c r="B10" i="17"/>
  <c r="B9" i="17"/>
  <c r="B8" i="17"/>
  <c r="B7" i="17"/>
  <c r="B6" i="17"/>
  <c r="B5" i="17"/>
  <c r="B4" i="17"/>
  <c r="B3" i="17"/>
  <c r="B2" i="14" l="1"/>
  <c r="C1" i="16"/>
  <c r="C1" i="6"/>
  <c r="C1" i="12"/>
  <c r="C1" i="3"/>
  <c r="C1" i="4"/>
  <c r="C1" i="1"/>
  <c r="H33" i="16" l="1"/>
  <c r="H14" i="16" s="1"/>
  <c r="G32" i="16"/>
  <c r="G13" i="16" s="1"/>
  <c r="F31" i="16"/>
  <c r="F12" i="16" s="1"/>
  <c r="E30" i="16"/>
  <c r="D29" i="16"/>
  <c r="D10" i="16"/>
  <c r="C8" i="16"/>
  <c r="C27" i="16"/>
  <c r="C16" i="15"/>
  <c r="D16" i="15" s="1"/>
  <c r="E16" i="15" s="1"/>
  <c r="F16" i="15" s="1"/>
  <c r="G16" i="15" s="1"/>
  <c r="C19" i="13"/>
  <c r="D19" i="13" s="1"/>
  <c r="E19" i="13" s="1"/>
  <c r="F19" i="13" s="1"/>
  <c r="G19" i="13" s="1"/>
  <c r="C45" i="6"/>
  <c r="C44" i="6"/>
  <c r="C45" i="12"/>
  <c r="C44" i="12"/>
  <c r="C55" i="16"/>
  <c r="C54" i="16"/>
  <c r="C45" i="3"/>
  <c r="C44" i="3"/>
  <c r="C45" i="4"/>
  <c r="C44" i="4"/>
  <c r="C45" i="1"/>
  <c r="C44" i="1"/>
  <c r="C23" i="16"/>
  <c r="C19" i="6"/>
  <c r="C19" i="12"/>
  <c r="C19" i="3"/>
  <c r="C19" i="4"/>
  <c r="C19" i="1"/>
  <c r="F44" i="16"/>
  <c r="F43" i="16"/>
  <c r="E44" i="16"/>
  <c r="E43" i="16"/>
  <c r="E42" i="16"/>
  <c r="D42" i="16"/>
  <c r="D43" i="16"/>
  <c r="D44" i="16"/>
  <c r="D41" i="16"/>
  <c r="G44" i="16"/>
  <c r="C3" i="13"/>
  <c r="C3" i="17" s="1"/>
  <c r="B8" i="13"/>
  <c r="B4" i="13"/>
  <c r="E10" i="14"/>
  <c r="F10" i="14" s="1"/>
  <c r="G10" i="14" s="1"/>
  <c r="H10" i="14" s="1"/>
  <c r="I10" i="14" s="1"/>
  <c r="D43" i="6"/>
  <c r="E43" i="6" s="1"/>
  <c r="F43" i="6" s="1"/>
  <c r="G43" i="6" s="1"/>
  <c r="H43" i="6" s="1"/>
  <c r="D28" i="6"/>
  <c r="E28" i="6" s="1"/>
  <c r="F28" i="6" s="1"/>
  <c r="G28" i="6" s="1"/>
  <c r="H28" i="6" s="1"/>
  <c r="D23" i="6"/>
  <c r="E23" i="6" s="1"/>
  <c r="F23" i="6" s="1"/>
  <c r="G23" i="6" s="1"/>
  <c r="H23" i="6" s="1"/>
  <c r="D16" i="6"/>
  <c r="E16" i="6" s="1"/>
  <c r="F16" i="6" s="1"/>
  <c r="G16" i="6" s="1"/>
  <c r="H16" i="6" s="1"/>
  <c r="D12" i="6"/>
  <c r="E12" i="6" s="1"/>
  <c r="F12" i="6" s="1"/>
  <c r="G12" i="6" s="1"/>
  <c r="H12" i="6" s="1"/>
  <c r="D43" i="12"/>
  <c r="E43" i="12" s="1"/>
  <c r="F43" i="12" s="1"/>
  <c r="G43" i="12" s="1"/>
  <c r="H43" i="12" s="1"/>
  <c r="D28" i="12"/>
  <c r="E28" i="12" s="1"/>
  <c r="F28" i="12" s="1"/>
  <c r="G28" i="12" s="1"/>
  <c r="H28" i="12" s="1"/>
  <c r="D23" i="12"/>
  <c r="E23" i="12" s="1"/>
  <c r="F23" i="12" s="1"/>
  <c r="G23" i="12" s="1"/>
  <c r="H23" i="12" s="1"/>
  <c r="D16" i="12"/>
  <c r="E16" i="12" s="1"/>
  <c r="F16" i="12" s="1"/>
  <c r="G16" i="12" s="1"/>
  <c r="H16" i="12" s="1"/>
  <c r="D12" i="12"/>
  <c r="E12" i="12" s="1"/>
  <c r="F12" i="12" s="1"/>
  <c r="G12" i="12" s="1"/>
  <c r="H12" i="12" s="1"/>
  <c r="C3" i="15"/>
  <c r="D43" i="3"/>
  <c r="E43" i="3" s="1"/>
  <c r="F43" i="3" s="1"/>
  <c r="G43" i="3" s="1"/>
  <c r="H43" i="3" s="1"/>
  <c r="D28" i="3"/>
  <c r="E28" i="3" s="1"/>
  <c r="F28" i="3" s="1"/>
  <c r="G28" i="3" s="1"/>
  <c r="H28" i="3" s="1"/>
  <c r="D23" i="3"/>
  <c r="E23" i="3" s="1"/>
  <c r="F23" i="3" s="1"/>
  <c r="G23" i="3" s="1"/>
  <c r="H23" i="3" s="1"/>
  <c r="D16" i="3"/>
  <c r="E16" i="3" s="1"/>
  <c r="F16" i="3" s="1"/>
  <c r="G16" i="3" s="1"/>
  <c r="H16" i="3" s="1"/>
  <c r="D12" i="3"/>
  <c r="E12" i="3" s="1"/>
  <c r="F12" i="3" s="1"/>
  <c r="G12" i="3" s="1"/>
  <c r="H12" i="3" s="1"/>
  <c r="D43" i="4"/>
  <c r="E43" i="4" s="1"/>
  <c r="F43" i="4" s="1"/>
  <c r="G43" i="4" s="1"/>
  <c r="H43" i="4" s="1"/>
  <c r="D28" i="4"/>
  <c r="E28" i="4" s="1"/>
  <c r="F28" i="4" s="1"/>
  <c r="G28" i="4" s="1"/>
  <c r="H28" i="4" s="1"/>
  <c r="D23" i="4"/>
  <c r="E23" i="4" s="1"/>
  <c r="F23" i="4" s="1"/>
  <c r="G23" i="4" s="1"/>
  <c r="H23" i="4" s="1"/>
  <c r="D16" i="4"/>
  <c r="E16" i="4" s="1"/>
  <c r="F16" i="4" s="1"/>
  <c r="G16" i="4" s="1"/>
  <c r="H16" i="4" s="1"/>
  <c r="D12" i="4"/>
  <c r="E12" i="4" s="1"/>
  <c r="F12" i="4" s="1"/>
  <c r="G12" i="4" s="1"/>
  <c r="H12" i="4" s="1"/>
  <c r="D43" i="1"/>
  <c r="E43" i="1" s="1"/>
  <c r="F43" i="1" s="1"/>
  <c r="G43" i="1" s="1"/>
  <c r="H43" i="1" s="1"/>
  <c r="D28" i="1"/>
  <c r="E28" i="1" s="1"/>
  <c r="F28" i="1" s="1"/>
  <c r="G28" i="1" s="1"/>
  <c r="H28" i="1" s="1"/>
  <c r="D23" i="1"/>
  <c r="E23" i="1" s="1"/>
  <c r="F23" i="1" s="1"/>
  <c r="G23" i="1" s="1"/>
  <c r="H23" i="1" s="1"/>
  <c r="D16" i="1"/>
  <c r="E16" i="1" s="1"/>
  <c r="F16" i="1" s="1"/>
  <c r="G16" i="1" s="1"/>
  <c r="H16" i="1" s="1"/>
  <c r="D12" i="1"/>
  <c r="E12" i="1" s="1"/>
  <c r="F12" i="1" s="1"/>
  <c r="G12" i="1" s="1"/>
  <c r="H12" i="1" s="1"/>
  <c r="D53" i="16"/>
  <c r="E53" i="16" s="1"/>
  <c r="F53" i="16" s="1"/>
  <c r="G53" i="16" s="1"/>
  <c r="H53" i="16" s="1"/>
  <c r="D38" i="16"/>
  <c r="E38" i="16" s="1"/>
  <c r="F38" i="16" s="1"/>
  <c r="G38" i="16" s="1"/>
  <c r="H38" i="16" s="1"/>
  <c r="D28" i="16"/>
  <c r="E28" i="16" s="1"/>
  <c r="F28" i="16" s="1"/>
  <c r="G28" i="16" s="1"/>
  <c r="H28" i="16" s="1"/>
  <c r="D15" i="16"/>
  <c r="E15" i="16" s="1"/>
  <c r="F15" i="16" s="1"/>
  <c r="G15" i="16" s="1"/>
  <c r="H15" i="16" s="1"/>
  <c r="D9" i="16"/>
  <c r="E9" i="16" s="1"/>
  <c r="F9" i="16" s="1"/>
  <c r="G9" i="16" s="1"/>
  <c r="H9" i="16" s="1"/>
  <c r="D47" i="16"/>
  <c r="C45" i="16"/>
  <c r="C39" i="16"/>
  <c r="C24" i="6"/>
  <c r="C17" i="6"/>
  <c r="C24" i="12"/>
  <c r="C17" i="12"/>
  <c r="B7" i="15"/>
  <c r="B4" i="15"/>
  <c r="C24" i="3"/>
  <c r="C17" i="3"/>
  <c r="C24" i="4"/>
  <c r="C17" i="4"/>
  <c r="C24" i="1"/>
  <c r="C17" i="1"/>
  <c r="E13" i="12"/>
  <c r="F13" i="12"/>
  <c r="G13" i="12"/>
  <c r="H13" i="12"/>
  <c r="D13" i="12"/>
  <c r="E13" i="1"/>
  <c r="F13" i="1"/>
  <c r="G13" i="1"/>
  <c r="H13" i="1"/>
  <c r="D13" i="1"/>
  <c r="D3" i="15" l="1"/>
  <c r="J3" i="17"/>
  <c r="D3" i="13"/>
  <c r="D3" i="17" s="1"/>
  <c r="G19" i="16"/>
  <c r="H20" i="16"/>
  <c r="H44" i="16" s="1"/>
  <c r="H46" i="16"/>
  <c r="D16" i="16"/>
  <c r="E17" i="16"/>
  <c r="E11" i="16"/>
  <c r="F18" i="16"/>
  <c r="H43" i="16"/>
  <c r="H49" i="16"/>
  <c r="H47" i="16"/>
  <c r="D34" i="16"/>
  <c r="D46" i="16"/>
  <c r="D48" i="16"/>
  <c r="F49" i="16"/>
  <c r="E50" i="16"/>
  <c r="E49" i="16"/>
  <c r="G50" i="16"/>
  <c r="F48" i="16"/>
  <c r="H50" i="16"/>
  <c r="D49" i="16"/>
  <c r="F50" i="16"/>
  <c r="E48" i="16"/>
  <c r="D50" i="16"/>
  <c r="E47" i="16"/>
  <c r="H48" i="16"/>
  <c r="G49" i="16"/>
  <c r="G48" i="16"/>
  <c r="C13" i="6"/>
  <c r="H25" i="12"/>
  <c r="H40" i="12" s="1"/>
  <c r="G25" i="12"/>
  <c r="F25" i="12"/>
  <c r="E25" i="12"/>
  <c r="D25" i="12"/>
  <c r="H17" i="12"/>
  <c r="G17" i="12"/>
  <c r="F17" i="12"/>
  <c r="E17" i="12"/>
  <c r="D17" i="12"/>
  <c r="C13" i="3"/>
  <c r="C13" i="4"/>
  <c r="E3" i="15" l="1"/>
  <c r="K3" i="17"/>
  <c r="E3" i="13"/>
  <c r="E3" i="17" s="1"/>
  <c r="D40" i="16"/>
  <c r="H18" i="12"/>
  <c r="H34" i="12" s="1"/>
  <c r="G18" i="12"/>
  <c r="G33" i="12" s="1"/>
  <c r="H39" i="12"/>
  <c r="G39" i="12"/>
  <c r="H38" i="12"/>
  <c r="G38" i="12"/>
  <c r="F38" i="12"/>
  <c r="F18" i="12"/>
  <c r="H32" i="12" s="1"/>
  <c r="H37" i="12"/>
  <c r="G37" i="12"/>
  <c r="F37" i="12"/>
  <c r="E37" i="12"/>
  <c r="E18" i="12"/>
  <c r="G31" i="12" s="1"/>
  <c r="F36" i="12"/>
  <c r="E36" i="12"/>
  <c r="D36" i="12"/>
  <c r="H36" i="12"/>
  <c r="G36" i="12"/>
  <c r="G43" i="16"/>
  <c r="E41" i="16"/>
  <c r="F42" i="16"/>
  <c r="E46" i="16"/>
  <c r="E55" i="16" s="1"/>
  <c r="G46" i="16"/>
  <c r="G47" i="16"/>
  <c r="E34" i="16"/>
  <c r="G34" i="16"/>
  <c r="H34" i="16"/>
  <c r="F47" i="16"/>
  <c r="F34" i="16"/>
  <c r="D55" i="16"/>
  <c r="H55" i="16"/>
  <c r="F46" i="16"/>
  <c r="D18" i="12"/>
  <c r="H30" i="12" s="1"/>
  <c r="F3" i="15" l="1"/>
  <c r="L3" i="17"/>
  <c r="F3" i="13"/>
  <c r="F3" i="17" s="1"/>
  <c r="H33" i="12"/>
  <c r="G55" i="16"/>
  <c r="H31" i="12"/>
  <c r="E31" i="12"/>
  <c r="F31" i="12"/>
  <c r="F32" i="12"/>
  <c r="G32" i="12"/>
  <c r="H45" i="12"/>
  <c r="G8" i="15" s="1"/>
  <c r="G45" i="12"/>
  <c r="F8" i="15" s="1"/>
  <c r="D45" i="12"/>
  <c r="C8" i="15" s="1"/>
  <c r="D30" i="12"/>
  <c r="E30" i="12"/>
  <c r="F30" i="12"/>
  <c r="E45" i="12"/>
  <c r="D8" i="15" s="1"/>
  <c r="G30" i="12"/>
  <c r="F45" i="12"/>
  <c r="E8" i="15" s="1"/>
  <c r="H42" i="16"/>
  <c r="G42" i="16"/>
  <c r="F41" i="16"/>
  <c r="F55" i="16"/>
  <c r="D13" i="4"/>
  <c r="G3" i="15" l="1"/>
  <c r="N3" i="17" s="1"/>
  <c r="M3" i="17"/>
  <c r="G3" i="13"/>
  <c r="G3" i="17" s="1"/>
  <c r="H44" i="12"/>
  <c r="G5" i="15" s="1"/>
  <c r="G11" i="15" s="1"/>
  <c r="G44" i="12"/>
  <c r="F5" i="15" s="1"/>
  <c r="F11" i="15" s="1"/>
  <c r="F44" i="12"/>
  <c r="E5" i="15" s="1"/>
  <c r="E11" i="15" s="1"/>
  <c r="E44" i="12"/>
  <c r="D44" i="12"/>
  <c r="C5" i="15" s="1"/>
  <c r="C11" i="15" s="1"/>
  <c r="H41" i="16"/>
  <c r="G41" i="16"/>
  <c r="H19" i="6"/>
  <c r="G19" i="6"/>
  <c r="F19" i="6"/>
  <c r="E19" i="6"/>
  <c r="D19" i="6"/>
  <c r="H13" i="6"/>
  <c r="H25" i="6" s="1"/>
  <c r="H40" i="6" s="1"/>
  <c r="G28" i="15" s="1"/>
  <c r="G13" i="6"/>
  <c r="G25" i="6" s="1"/>
  <c r="F13" i="6"/>
  <c r="E13" i="6"/>
  <c r="D13" i="6"/>
  <c r="H19" i="4"/>
  <c r="G19" i="4"/>
  <c r="F19" i="4"/>
  <c r="E19" i="4"/>
  <c r="D19" i="4"/>
  <c r="D17" i="4" s="1"/>
  <c r="H13" i="4"/>
  <c r="G13" i="4"/>
  <c r="G25" i="4" s="1"/>
  <c r="F13" i="4"/>
  <c r="F25" i="4" s="1"/>
  <c r="E13" i="4"/>
  <c r="E19" i="3"/>
  <c r="F19" i="3"/>
  <c r="G19" i="3"/>
  <c r="H19" i="3"/>
  <c r="D19" i="3"/>
  <c r="E13" i="3"/>
  <c r="E25" i="3" s="1"/>
  <c r="F13" i="3"/>
  <c r="F25" i="3" s="1"/>
  <c r="G13" i="3"/>
  <c r="H13" i="3"/>
  <c r="H25" i="3" s="1"/>
  <c r="H40" i="3" s="1"/>
  <c r="D13" i="3"/>
  <c r="D25" i="3" s="1"/>
  <c r="H46" i="12" l="1"/>
  <c r="G46" i="12"/>
  <c r="F46" i="12"/>
  <c r="H39" i="6"/>
  <c r="G27" i="15" s="1"/>
  <c r="G39" i="6"/>
  <c r="F27" i="15" s="1"/>
  <c r="H39" i="4"/>
  <c r="G39" i="4"/>
  <c r="H38" i="3"/>
  <c r="G38" i="3"/>
  <c r="F38" i="3"/>
  <c r="F38" i="4"/>
  <c r="H38" i="4"/>
  <c r="G38" i="4"/>
  <c r="H37" i="3"/>
  <c r="G37" i="3"/>
  <c r="F37" i="3"/>
  <c r="E37" i="3"/>
  <c r="D46" i="12"/>
  <c r="H36" i="3"/>
  <c r="G36" i="3"/>
  <c r="F36" i="3"/>
  <c r="E36" i="3"/>
  <c r="D36" i="3"/>
  <c r="D45" i="3" s="1"/>
  <c r="D5" i="15"/>
  <c r="D11" i="15" s="1"/>
  <c r="E46" i="12"/>
  <c r="H17" i="4"/>
  <c r="E17" i="4"/>
  <c r="F17" i="4"/>
  <c r="E25" i="4"/>
  <c r="G17" i="3"/>
  <c r="E17" i="3"/>
  <c r="G17" i="4"/>
  <c r="H25" i="4"/>
  <c r="H40" i="4" s="1"/>
  <c r="D17" i="6"/>
  <c r="F17" i="6"/>
  <c r="E17" i="6"/>
  <c r="E25" i="6"/>
  <c r="G17" i="6"/>
  <c r="F25" i="6"/>
  <c r="H17" i="6"/>
  <c r="D25" i="6"/>
  <c r="D25" i="4"/>
  <c r="D18" i="4"/>
  <c r="E30" i="4" s="1"/>
  <c r="H17" i="3"/>
  <c r="F17" i="3"/>
  <c r="G25" i="3"/>
  <c r="D17" i="3"/>
  <c r="E45" i="3" l="1"/>
  <c r="D11" i="13" s="1"/>
  <c r="F45" i="3"/>
  <c r="E11" i="13" s="1"/>
  <c r="H18" i="4"/>
  <c r="H34" i="4" s="1"/>
  <c r="H18" i="6"/>
  <c r="H34" i="6" s="1"/>
  <c r="G22" i="15" s="1"/>
  <c r="H18" i="3"/>
  <c r="H34" i="3" s="1"/>
  <c r="G18" i="4"/>
  <c r="G33" i="4" s="1"/>
  <c r="G18" i="3"/>
  <c r="H33" i="3" s="1"/>
  <c r="H39" i="3"/>
  <c r="H45" i="3" s="1"/>
  <c r="G11" i="13" s="1"/>
  <c r="G39" i="3"/>
  <c r="G45" i="3" s="1"/>
  <c r="F11" i="13" s="1"/>
  <c r="G18" i="6"/>
  <c r="G33" i="6" s="1"/>
  <c r="F21" i="15" s="1"/>
  <c r="F18" i="3"/>
  <c r="H32" i="3" s="1"/>
  <c r="F18" i="4"/>
  <c r="H32" i="4" s="1"/>
  <c r="H38" i="6"/>
  <c r="G26" i="15" s="1"/>
  <c r="G38" i="6"/>
  <c r="F26" i="15" s="1"/>
  <c r="F38" i="6"/>
  <c r="E26" i="15" s="1"/>
  <c r="F18" i="6"/>
  <c r="F32" i="6" s="1"/>
  <c r="E20" i="15" s="1"/>
  <c r="E18" i="6"/>
  <c r="G31" i="6" s="1"/>
  <c r="F19" i="15" s="1"/>
  <c r="H37" i="6"/>
  <c r="G25" i="15" s="1"/>
  <c r="G37" i="6"/>
  <c r="F25" i="15" s="1"/>
  <c r="F37" i="6"/>
  <c r="E25" i="15" s="1"/>
  <c r="E37" i="6"/>
  <c r="D25" i="15" s="1"/>
  <c r="F37" i="4"/>
  <c r="E37" i="4"/>
  <c r="H37" i="4"/>
  <c r="G37" i="4"/>
  <c r="E18" i="4"/>
  <c r="H31" i="4" s="1"/>
  <c r="E18" i="3"/>
  <c r="E31" i="3" s="1"/>
  <c r="G36" i="4"/>
  <c r="F36" i="4"/>
  <c r="E36" i="4"/>
  <c r="D36" i="4"/>
  <c r="D45" i="4" s="1"/>
  <c r="C10" i="13" s="1"/>
  <c r="H36" i="4"/>
  <c r="G30" i="4"/>
  <c r="H30" i="4"/>
  <c r="F30" i="4"/>
  <c r="H36" i="6"/>
  <c r="G36" i="6"/>
  <c r="F36" i="6"/>
  <c r="E36" i="6"/>
  <c r="D36" i="6"/>
  <c r="D30" i="4"/>
  <c r="D44" i="4" s="1"/>
  <c r="C6" i="13" s="1"/>
  <c r="C11" i="13"/>
  <c r="D18" i="6"/>
  <c r="G30" i="6" s="1"/>
  <c r="D18" i="3"/>
  <c r="H30" i="3" s="1"/>
  <c r="H45" i="4" l="1"/>
  <c r="G10" i="13" s="1"/>
  <c r="F31" i="6"/>
  <c r="E19" i="15" s="1"/>
  <c r="E31" i="6"/>
  <c r="D19" i="15" s="1"/>
  <c r="G33" i="3"/>
  <c r="E45" i="4"/>
  <c r="D10" i="13" s="1"/>
  <c r="H31" i="6"/>
  <c r="G19" i="15" s="1"/>
  <c r="H33" i="6"/>
  <c r="G21" i="15" s="1"/>
  <c r="E31" i="4"/>
  <c r="E44" i="4" s="1"/>
  <c r="D6" i="13" s="1"/>
  <c r="F32" i="4"/>
  <c r="F31" i="3"/>
  <c r="G31" i="3"/>
  <c r="H33" i="4"/>
  <c r="H44" i="4" s="1"/>
  <c r="H31" i="3"/>
  <c r="H44" i="3" s="1"/>
  <c r="E30" i="3"/>
  <c r="E44" i="3" s="1"/>
  <c r="F30" i="3"/>
  <c r="D30" i="3"/>
  <c r="D44" i="3" s="1"/>
  <c r="C7" i="13" s="1"/>
  <c r="C15" i="13" s="1"/>
  <c r="H30" i="6"/>
  <c r="D30" i="6"/>
  <c r="D44" i="6" s="1"/>
  <c r="G32" i="6"/>
  <c r="F20" i="15" s="1"/>
  <c r="G32" i="4"/>
  <c r="H32" i="6"/>
  <c r="G20" i="15" s="1"/>
  <c r="F32" i="3"/>
  <c r="G32" i="3"/>
  <c r="F45" i="4"/>
  <c r="E10" i="13" s="1"/>
  <c r="F31" i="4"/>
  <c r="G31" i="4"/>
  <c r="G45" i="4"/>
  <c r="F10" i="13" s="1"/>
  <c r="F18" i="15"/>
  <c r="E45" i="6"/>
  <c r="D9" i="15" s="1"/>
  <c r="D7" i="15" s="1"/>
  <c r="D24" i="15"/>
  <c r="F45" i="6"/>
  <c r="E9" i="15" s="1"/>
  <c r="E7" i="15" s="1"/>
  <c r="E24" i="15"/>
  <c r="G45" i="6"/>
  <c r="F9" i="15" s="1"/>
  <c r="F7" i="15" s="1"/>
  <c r="F24" i="15"/>
  <c r="H45" i="6"/>
  <c r="G9" i="15" s="1"/>
  <c r="G7" i="15" s="1"/>
  <c r="G24" i="15"/>
  <c r="E30" i="6"/>
  <c r="D45" i="6"/>
  <c r="C9" i="15" s="1"/>
  <c r="C7" i="15" s="1"/>
  <c r="C24" i="15"/>
  <c r="G30" i="3"/>
  <c r="F30" i="6"/>
  <c r="C14" i="13"/>
  <c r="D46" i="4"/>
  <c r="E25" i="1"/>
  <c r="F25" i="1"/>
  <c r="G25" i="1"/>
  <c r="H25" i="1"/>
  <c r="H40" i="1" s="1"/>
  <c r="G31" i="13" s="1"/>
  <c r="D25" i="1"/>
  <c r="E17" i="1"/>
  <c r="F17" i="1"/>
  <c r="G17" i="1"/>
  <c r="H17" i="1"/>
  <c r="D17" i="1"/>
  <c r="D14" i="13" l="1"/>
  <c r="H46" i="4"/>
  <c r="F44" i="4"/>
  <c r="F46" i="4" s="1"/>
  <c r="E46" i="4"/>
  <c r="F44" i="3"/>
  <c r="F46" i="3" s="1"/>
  <c r="H44" i="6"/>
  <c r="G6" i="15" s="1"/>
  <c r="G4" i="15" s="1"/>
  <c r="G10" i="15" s="1"/>
  <c r="G18" i="15"/>
  <c r="G44" i="4"/>
  <c r="F6" i="13" s="1"/>
  <c r="F14" i="13" s="1"/>
  <c r="G44" i="6"/>
  <c r="G46" i="6" s="1"/>
  <c r="G44" i="3"/>
  <c r="G46" i="3" s="1"/>
  <c r="D46" i="3"/>
  <c r="C18" i="15"/>
  <c r="H18" i="1"/>
  <c r="H34" i="1" s="1"/>
  <c r="G25" i="13" s="1"/>
  <c r="H39" i="1"/>
  <c r="G30" i="13" s="1"/>
  <c r="G39" i="1"/>
  <c r="F30" i="13" s="1"/>
  <c r="G18" i="1"/>
  <c r="G33" i="1" s="1"/>
  <c r="F24" i="13" s="1"/>
  <c r="H38" i="1"/>
  <c r="G29" i="13" s="1"/>
  <c r="G38" i="1"/>
  <c r="F29" i="13" s="1"/>
  <c r="F38" i="1"/>
  <c r="E29" i="13" s="1"/>
  <c r="F18" i="1"/>
  <c r="G32" i="1" s="1"/>
  <c r="F23" i="13" s="1"/>
  <c r="H37" i="1"/>
  <c r="G28" i="13" s="1"/>
  <c r="G37" i="1"/>
  <c r="F28" i="13" s="1"/>
  <c r="F37" i="1"/>
  <c r="E28" i="13" s="1"/>
  <c r="E37" i="1"/>
  <c r="D28" i="13" s="1"/>
  <c r="E18" i="1"/>
  <c r="E31" i="1" s="1"/>
  <c r="D22" i="13" s="1"/>
  <c r="G6" i="13"/>
  <c r="G14" i="13" s="1"/>
  <c r="E44" i="6"/>
  <c r="D6" i="15" s="1"/>
  <c r="D4" i="15" s="1"/>
  <c r="D10" i="15" s="1"/>
  <c r="D18" i="15"/>
  <c r="F36" i="1"/>
  <c r="E36" i="1"/>
  <c r="D36" i="1"/>
  <c r="H36" i="1"/>
  <c r="G36" i="1"/>
  <c r="F44" i="6"/>
  <c r="F46" i="6" s="1"/>
  <c r="E18" i="15"/>
  <c r="C6" i="15"/>
  <c r="D46" i="6"/>
  <c r="G7" i="13"/>
  <c r="G15" i="13" s="1"/>
  <c r="H46" i="3"/>
  <c r="D7" i="13"/>
  <c r="D15" i="13" s="1"/>
  <c r="E46" i="3"/>
  <c r="D18" i="1"/>
  <c r="F30" i="1" s="1"/>
  <c r="E6" i="13" l="1"/>
  <c r="E14" i="13" s="1"/>
  <c r="H46" i="6"/>
  <c r="F7" i="13"/>
  <c r="F15" i="13" s="1"/>
  <c r="E7" i="13"/>
  <c r="E15" i="13" s="1"/>
  <c r="F32" i="1"/>
  <c r="E23" i="13" s="1"/>
  <c r="F31" i="1"/>
  <c r="E22" i="13" s="1"/>
  <c r="H32" i="1"/>
  <c r="G23" i="13" s="1"/>
  <c r="H33" i="1"/>
  <c r="G24" i="13" s="1"/>
  <c r="G12" i="15"/>
  <c r="F6" i="15"/>
  <c r="F4" i="15" s="1"/>
  <c r="F10" i="15" s="1"/>
  <c r="G46" i="4"/>
  <c r="E6" i="15"/>
  <c r="E4" i="15" s="1"/>
  <c r="E10" i="15" s="1"/>
  <c r="D12" i="15"/>
  <c r="E46" i="6"/>
  <c r="G31" i="1"/>
  <c r="F22" i="13" s="1"/>
  <c r="H31" i="1"/>
  <c r="G22" i="13" s="1"/>
  <c r="E21" i="13"/>
  <c r="G45" i="1"/>
  <c r="F9" i="13" s="1"/>
  <c r="F27" i="13"/>
  <c r="E30" i="1"/>
  <c r="H45" i="1"/>
  <c r="G9" i="13" s="1"/>
  <c r="G27" i="13"/>
  <c r="G30" i="1"/>
  <c r="E27" i="13"/>
  <c r="F45" i="1"/>
  <c r="E9" i="13" s="1"/>
  <c r="D27" i="13"/>
  <c r="E45" i="1"/>
  <c r="D9" i="13" s="1"/>
  <c r="H30" i="1"/>
  <c r="D45" i="1"/>
  <c r="C9" i="13" s="1"/>
  <c r="C27" i="13"/>
  <c r="D30" i="1"/>
  <c r="C4" i="15"/>
  <c r="C10" i="15" s="1"/>
  <c r="C12" i="15"/>
  <c r="F44" i="1" l="1"/>
  <c r="E5" i="13" s="1"/>
  <c r="E4" i="13" s="1"/>
  <c r="F12" i="15"/>
  <c r="E12" i="15"/>
  <c r="D21" i="13"/>
  <c r="E44" i="1"/>
  <c r="D5" i="13" s="1"/>
  <c r="D4" i="13" s="1"/>
  <c r="G21" i="13"/>
  <c r="H44" i="1"/>
  <c r="G5" i="13" s="1"/>
  <c r="G4" i="13" s="1"/>
  <c r="D44" i="1"/>
  <c r="C5" i="13" s="1"/>
  <c r="C4" i="13" s="1"/>
  <c r="C21" i="13"/>
  <c r="F21" i="13"/>
  <c r="G44" i="1"/>
  <c r="F5" i="13" s="1"/>
  <c r="F4" i="13" s="1"/>
  <c r="G8" i="13"/>
  <c r="E8" i="13"/>
  <c r="D8" i="13"/>
  <c r="F8" i="13"/>
  <c r="C8" i="13"/>
  <c r="E13" i="13" l="1"/>
  <c r="F46" i="1"/>
  <c r="E12" i="13"/>
  <c r="E46" i="1"/>
  <c r="D13" i="13"/>
  <c r="D12" i="13"/>
  <c r="H46" i="1"/>
  <c r="F13" i="13"/>
  <c r="F12" i="13"/>
  <c r="G46" i="1"/>
  <c r="D46" i="1"/>
  <c r="G13" i="13"/>
  <c r="C13" i="13"/>
  <c r="C12" i="13"/>
  <c r="G12" i="13"/>
  <c r="D54" i="16" l="1"/>
  <c r="D56" i="16" s="1"/>
  <c r="D24" i="16"/>
  <c r="D21" i="16"/>
  <c r="E21" i="16" l="1"/>
  <c r="E40" i="16"/>
  <c r="E54" i="16" s="1"/>
  <c r="E56" i="16" s="1"/>
  <c r="E24" i="16"/>
  <c r="F40" i="16" l="1"/>
  <c r="F54" i="16" s="1"/>
  <c r="F56" i="16" s="1"/>
  <c r="F21" i="16"/>
  <c r="F24" i="16"/>
  <c r="G24" i="16" l="1"/>
  <c r="H21" i="16"/>
  <c r="H40" i="16"/>
  <c r="H54" i="16" s="1"/>
  <c r="H56" i="16" s="1"/>
  <c r="H24" i="16"/>
  <c r="G21" i="16"/>
  <c r="G40" i="16"/>
  <c r="G54" i="16" s="1"/>
  <c r="G56" i="16" s="1"/>
</calcChain>
</file>

<file path=xl/sharedStrings.xml><?xml version="1.0" encoding="utf-8"?>
<sst xmlns="http://schemas.openxmlformats.org/spreadsheetml/2006/main" count="259" uniqueCount="89">
  <si>
    <t xml:space="preserve">Norwegian Medicines Agency </t>
  </si>
  <si>
    <t>Budget Impact Model Template v1</t>
  </si>
  <si>
    <t>Input cells</t>
  </si>
  <si>
    <t>INN:</t>
  </si>
  <si>
    <t>Brand name:</t>
  </si>
  <si>
    <t>&lt;intervention&gt;</t>
  </si>
  <si>
    <t xml:space="preserve">Indication under assessment </t>
  </si>
  <si>
    <t>Content</t>
  </si>
  <si>
    <t>Patient population</t>
  </si>
  <si>
    <t>1. Quantification of the eligable patient population</t>
  </si>
  <si>
    <t>2.4 Budget impact summary</t>
  </si>
  <si>
    <t>3.3 Budget impact summary</t>
  </si>
  <si>
    <t xml:space="preserve">Budget impact calculation when not using a cost-effectiveness model </t>
  </si>
  <si>
    <t>4. Budgetary consequences calculations when submitting without a cost-effectiveness model</t>
  </si>
  <si>
    <r>
      <t xml:space="preserve">Instructions: Use this sheet to calculate the patient population relevant for the STA. The patient population(s) must be described in detail in the chapter 5.2 of the submission template. 
</t>
    </r>
    <r>
      <rPr>
        <i/>
        <sz val="11"/>
        <color rgb="FF00778B"/>
        <rFont val="Calibri"/>
        <family val="2"/>
        <scheme val="minor"/>
      </rPr>
      <t>Describe the eligible patient population. Use funnel charts (or equivalent) describing how the final eligible patient population has been calculated. There are multiple ways of estimating patient numbers and considerations that could be included (such as demographic development, age dependent prevalence, diagnostic developments, etc.). Adapt as necessary.</t>
    </r>
  </si>
  <si>
    <t>Number of patients</t>
  </si>
  <si>
    <t xml:space="preserve">Enter the number of new patients eligble for starting the new treatment each year. Include catch-up population if relevant. State references.
When calculating the number of eligable patients, make sure the bugdet impact calculations use the cells E11:I11 in this sheet, or make adaptations. </t>
  </si>
  <si>
    <t>Patients indicated for the intervention and starting treatment each year</t>
  </si>
  <si>
    <t xml:space="preserve">Direct pharmaceutical costs per patient </t>
  </si>
  <si>
    <t>Year</t>
  </si>
  <si>
    <t>Intervention</t>
  </si>
  <si>
    <t>Comparator</t>
  </si>
  <si>
    <t>Eligble patients starting treatment each year</t>
  </si>
  <si>
    <t>Number of patients expected to be treated over the next five-year period – if the pharmaceutical is approved reimbursement</t>
  </si>
  <si>
    <t>Justification/references:</t>
  </si>
  <si>
    <t>Comparator*</t>
  </si>
  <si>
    <t xml:space="preserve">*Expand if it  is relevant with more than one comparator in the analysis </t>
  </si>
  <si>
    <t>Number of patients expected to be treated over the next five-year period – if the pharmaceutical is NOT approved for reimbursement</t>
  </si>
  <si>
    <t>Expenditures related to pharmaceuticals per cohort per year</t>
  </si>
  <si>
    <t>Expentitures for patients starting in year 1</t>
  </si>
  <si>
    <t>Expentitures for patients starting in year 2</t>
  </si>
  <si>
    <t>Expentitures for patients starting in year 3</t>
  </si>
  <si>
    <t>Expentitures for patients starting in year 4</t>
  </si>
  <si>
    <t>Expentitures for patients starting in year 5</t>
  </si>
  <si>
    <t xml:space="preserve">Budgetary consequences related to hospital initiated pharmaceuticals </t>
  </si>
  <si>
    <t>Budget impact of the recommendation</t>
  </si>
  <si>
    <t>Expenditures related to specialist health services per patient</t>
  </si>
  <si>
    <t xml:space="preserve">Expenditures for the specialist health services per cohort per year </t>
  </si>
  <si>
    <t>Budgetary consequences for the specialist health services, excluding pharmaceuticals</t>
  </si>
  <si>
    <t>Other health-related costs per patient</t>
  </si>
  <si>
    <t>Expenditures not covered by the specialist health care services per cohort per year</t>
  </si>
  <si>
    <t>Budgetary consequences not related to the specialist health care services</t>
  </si>
  <si>
    <t>Budgetary consequences for the health care services</t>
  </si>
  <si>
    <t>Of which: Costs not related to the specialist health care services</t>
  </si>
  <si>
    <t xml:space="preserve"> </t>
  </si>
  <si>
    <t>Expenditures per cohort per year</t>
  </si>
  <si>
    <t>Direct pharmaceutical costs per patient</t>
  </si>
  <si>
    <t xml:space="preserve">Fill in annual costs (not discounted, including VAT) of pharmaceuticals covered by the National Insurance Scheme (NIS) from the Markov trace in the model.
Make sure cohort size is 1 or devide by the cohort size, and that the cell summaries the cost for the full year.
State reference/source here. Assumptions regarding market shares must be described and justified in section 5.3 of the submission template. </t>
  </si>
  <si>
    <t>*Expand if it  is relevant with more than one comparator in the analysis</t>
  </si>
  <si>
    <t>Budgetary consequences related pharmaceuticals covered by the National Insurance Scheme (NIS)</t>
  </si>
  <si>
    <t>Health-related costs per patient</t>
  </si>
  <si>
    <t>Fill in annual costs (not discounted, including VAT) not related to pharmaceuticals covered by the National Insurance Scheme (NIS) from the Markov trace in the model.
State reference/source here</t>
  </si>
  <si>
    <t>Budgetary consequences not related to pharmaceuticals covered by the NIS</t>
  </si>
  <si>
    <t>Budgetary consequences for the health care sector overall</t>
  </si>
  <si>
    <t>Of which: costs related to pharmaceuticals covered by the NIS</t>
  </si>
  <si>
    <r>
      <t xml:space="preserve">Of which: costs </t>
    </r>
    <r>
      <rPr>
        <i/>
        <u/>
        <sz val="10"/>
        <color theme="1"/>
        <rFont val="Calibri"/>
        <family val="2"/>
        <scheme val="minor"/>
      </rPr>
      <t>not</t>
    </r>
    <r>
      <rPr>
        <i/>
        <sz val="10"/>
        <color theme="1"/>
        <rFont val="Calibri"/>
        <family val="2"/>
        <scheme val="minor"/>
      </rPr>
      <t xml:space="preserve"> related to pharmaceuticals covered by the NIS</t>
    </r>
  </si>
  <si>
    <t xml:space="preserve">Fill in annual costs (not discounted, including VAT) of pharmaceuticals and other treatment related costs (such as administration, etc)
Assumptions regarding patient numbers and market shares must be described and justified in chapter 5.3 of the submission template. </t>
  </si>
  <si>
    <t>Eligble patients starting intervention in year 1</t>
  </si>
  <si>
    <t>Eligble patients starting intervention in year 2</t>
  </si>
  <si>
    <t>Eligble patients starting intervention in year 3</t>
  </si>
  <si>
    <t>|</t>
  </si>
  <si>
    <t>Eligble patients starting intervention in year 4</t>
  </si>
  <si>
    <t>Eligble patients starting intervention in year 5</t>
  </si>
  <si>
    <t>Eligble patients starting comparator in year 1</t>
  </si>
  <si>
    <t>Eligble patients starting comparator in year 2</t>
  </si>
  <si>
    <t>Eligble patients starting comparator in year 3</t>
  </si>
  <si>
    <t>Eligble patients starting comparator in year 4</t>
  </si>
  <si>
    <t>Eligble patients starting comparator in year 5</t>
  </si>
  <si>
    <t>Sum patients</t>
  </si>
  <si>
    <t>Placeholder for justification/references:</t>
  </si>
  <si>
    <t>Market share (overall)</t>
  </si>
  <si>
    <t>Expenditure per cohort per year</t>
  </si>
  <si>
    <t>Budgetary consequences related to treatment</t>
  </si>
  <si>
    <t xml:space="preserve">2.3 Budgetary consequences not related to the Regional Health Authorities </t>
  </si>
  <si>
    <t xml:space="preserve">Fill in annual costs (not discounted, maximum pharmacy purchase price including VAT) of pharmaceuticals covered by the Regional Health Authoritiesfrom the Markov trace/model engine in the cost-effectiveness model.
Make sure cohort size is 1 or devide by the cohort size, and that the cell summaries the cost for the full year.
State reference/source here. Assumptions regarding market shares must be described and justified in section 5.3 of the submission template. </t>
  </si>
  <si>
    <t>Fill in annual health-related costs (not discounted) for the Regional Health Authorities (e.g: adminstration, adverse events,  follow up by specialist, in-patient hospitalisations, radiology, etc.) from the Markov trace in the model. Exclude costs related to pharmaceuticals. 
State reference/source here</t>
  </si>
  <si>
    <t>Fill in annual health-related costs (not discounted) not covered by the Regional Health Authorities from the Markov trace in the model.  E.g: Nursing home, GP, etc.
State reference/source here</t>
  </si>
  <si>
    <t>Of which: Costs related to pharmaceuticals covered by the Regional Health Authorities</t>
  </si>
  <si>
    <t>Of which: Costs related to the Regional Health Authorities, excluding pharmaceuticals</t>
  </si>
  <si>
    <t>Technology assessments for pre-approval for reimbursement by the National Insurance Scheme ("Folketrygden")</t>
  </si>
  <si>
    <t>Technology assessments for medicinal products financed by the Regional Health Authorities (through «Nye metoder»)</t>
  </si>
  <si>
    <t xml:space="preserve">2.1 Budgetary consequences related to medicinal products financed by the Regional Health Authorities </t>
  </si>
  <si>
    <t>2.2 Budgetary consequences for the the Regional Health Authorities, excluding medicinal products</t>
  </si>
  <si>
    <t>3.1 Budgetary consequences related to medicinal products covered by the National Insurance Scheme</t>
  </si>
  <si>
    <t>3.2 Budgetary consequences not related to medicinal products covered by the National Insurance Scheme</t>
  </si>
  <si>
    <t>Budgetary consequences for the health care services (in millions)</t>
  </si>
  <si>
    <t>5. "Word"-friendly summary tables</t>
  </si>
  <si>
    <r>
      <t xml:space="preserve">Use the provided budget impact template for budget impact analyses, which includes the requirements for products covered by both the National Insurance Scheme and the Regional Health Authorities. It is possible to make adaptations to the template depending on the needs of the submission, however, do </t>
    </r>
    <r>
      <rPr>
        <u/>
        <sz val="11"/>
        <color rgb="FF00778B"/>
        <rFont val="Calibri"/>
        <family val="2"/>
        <scheme val="minor"/>
      </rPr>
      <t>not</t>
    </r>
    <r>
      <rPr>
        <sz val="11"/>
        <color rgb="FF00778B"/>
        <rFont val="Calibri"/>
        <family val="2"/>
        <scheme val="minor"/>
      </rPr>
      <t xml:space="preserve"> make changes to the mandatory tables. These must be copied directly into the STA dossier prior to submission.
</t>
    </r>
    <r>
      <rPr>
        <u/>
        <sz val="11"/>
        <color rgb="FF00778B"/>
        <rFont val="Calibri"/>
        <family val="2"/>
        <scheme val="minor"/>
      </rPr>
      <t>BIA Specialist Health Services:</t>
    </r>
    <r>
      <rPr>
        <sz val="11"/>
        <color rgb="FF00778B"/>
        <rFont val="Calibri"/>
        <family val="2"/>
        <scheme val="minor"/>
      </rPr>
      <t xml:space="preserve">  Fill out all input cells (marked in light blue) in the following tabs: "Eligable patient population", "Pharmaceuticals", "Specialist Health Services", and "Other Healthcare Services". 
</t>
    </r>
    <r>
      <rPr>
        <u/>
        <sz val="11"/>
        <color rgb="FF00778B"/>
        <rFont val="Calibri"/>
        <family val="2"/>
        <scheme val="minor"/>
      </rPr>
      <t>BIA National Insurance Scheme:</t>
    </r>
    <r>
      <rPr>
        <sz val="11"/>
        <color rgb="FF00778B"/>
        <rFont val="Calibri"/>
        <family val="2"/>
        <scheme val="minor"/>
      </rPr>
      <t xml:space="preserve"> Fill out all input cells (marked in light blue) in the following tabs: "Eligable patient population", "Pharmaceuticals (NIS)", and "Healthcare Services (NIS)". 
</t>
    </r>
    <r>
      <rPr>
        <u/>
        <sz val="11"/>
        <color rgb="FF00778B"/>
        <rFont val="Calibri"/>
        <family val="2"/>
        <scheme val="minor"/>
      </rPr>
      <t>BIA Without CE-model:</t>
    </r>
    <r>
      <rPr>
        <sz val="11"/>
        <color rgb="FF00778B"/>
        <rFont val="Calibri"/>
        <family val="2"/>
        <scheme val="minor"/>
      </rPr>
      <t xml:space="preserve"> The template may be used for budget impact analysis when a cost-effectiveness model is not submitted. 
</t>
    </r>
  </si>
  <si>
    <t>*mandatoy table. Copy to dossier, or use "word friendly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</si>
</sst>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_-"/>
    <numFmt numFmtId="165" formatCode="_(&quot;$&quot;* #,##0.00_);_(&quot;$&quot;* \(#,##0.00\);_(&quot;$&quot;* &quot;-&quot;??_);_(@_)"/>
    <numFmt numFmtId="166" formatCode="_-* #,##0_-;\-* #,##0_-;_-* &quot;-&quot;??_-;_-@_-"/>
  </numFmts>
  <fonts count="4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0"/>
      <color theme="1"/>
      <name val="Calibri"/>
      <family val="2"/>
      <scheme val="minor"/>
    </font>
    <font>
      <sz val="8"/>
      <name val="Calibri"/>
      <family val="2"/>
      <scheme val="minor"/>
    </font>
    <font>
      <sz val="10"/>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0"/>
      <color indexed="10"/>
      <name val="Arial"/>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rgb="FFFF0000"/>
      <name val="Calibri"/>
      <family val="2"/>
      <scheme val="minor"/>
    </font>
    <font>
      <b/>
      <sz val="18"/>
      <color rgb="FF00778B"/>
      <name val="Calibri"/>
      <family val="2"/>
      <scheme val="minor"/>
    </font>
    <font>
      <b/>
      <sz val="11"/>
      <color rgb="FF00778B"/>
      <name val="Calibri"/>
      <family val="2"/>
      <scheme val="minor"/>
    </font>
    <font>
      <u/>
      <sz val="11"/>
      <color theme="10"/>
      <name val="Calibri"/>
      <family val="2"/>
      <scheme val="minor"/>
    </font>
    <font>
      <u/>
      <sz val="11"/>
      <color rgb="FF00778B"/>
      <name val="Calibri"/>
      <family val="2"/>
      <scheme val="minor"/>
    </font>
    <font>
      <sz val="11"/>
      <color theme="0" tint="-0.249977111117893"/>
      <name val="Calibri"/>
      <family val="2"/>
      <scheme val="minor"/>
    </font>
    <font>
      <b/>
      <sz val="16"/>
      <color rgb="FF00778B"/>
      <name val="Calibri"/>
      <family val="2"/>
      <scheme val="minor"/>
    </font>
    <font>
      <b/>
      <sz val="32"/>
      <color rgb="FF00778B"/>
      <name val="Calibri"/>
      <family val="2"/>
      <scheme val="minor"/>
    </font>
    <font>
      <b/>
      <sz val="20"/>
      <color theme="1"/>
      <name val="Calibri"/>
      <family val="2"/>
      <scheme val="minor"/>
    </font>
    <font>
      <i/>
      <sz val="11"/>
      <color rgb="FF00778B"/>
      <name val="Calibri"/>
      <family val="2"/>
      <scheme val="minor"/>
    </font>
    <font>
      <sz val="11"/>
      <color rgb="FF00778B"/>
      <name val="Calibri"/>
      <family val="2"/>
      <scheme val="minor"/>
    </font>
    <font>
      <u/>
      <sz val="11"/>
      <color theme="0"/>
      <name val="Calibri"/>
      <family val="2"/>
      <scheme val="minor"/>
    </font>
    <font>
      <b/>
      <i/>
      <sz val="14"/>
      <color rgb="FFFF0000"/>
      <name val="Calibri"/>
      <family val="2"/>
      <scheme val="minor"/>
    </font>
    <font>
      <i/>
      <u/>
      <sz val="10"/>
      <color theme="1"/>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sz val="10"/>
      <color theme="0" tint="-0.249977111117893"/>
      <name val="Calibri"/>
      <family val="2"/>
      <scheme val="minor"/>
    </font>
    <font>
      <b/>
      <u/>
      <sz val="12"/>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778B"/>
        <bgColor indexed="64"/>
      </patternFill>
    </fill>
    <fill>
      <patternFill patternType="solid">
        <fgColor rgb="FFD6EBEE"/>
        <bgColor indexed="64"/>
      </patternFill>
    </fill>
    <fill>
      <patternFill patternType="solid">
        <fgColor indexed="27"/>
      </patternFill>
    </fill>
    <fill>
      <patternFill patternType="solid">
        <fgColor indexed="42"/>
      </patternFill>
    </fill>
    <fill>
      <patternFill patternType="solid">
        <fgColor indexed="22"/>
      </patternFill>
    </fill>
    <fill>
      <patternFill patternType="solid">
        <fgColor indexed="9"/>
      </patternFill>
    </fill>
    <fill>
      <patternFill patternType="solid">
        <fgColor indexed="36"/>
      </patternFill>
    </fill>
    <fill>
      <patternFill patternType="solid">
        <fgColor indexed="51"/>
      </patternFill>
    </fill>
    <fill>
      <patternFill patternType="solid">
        <fgColor indexed="13"/>
      </patternFill>
    </fill>
    <fill>
      <patternFill patternType="solid">
        <fgColor indexed="55"/>
      </patternFill>
    </fill>
    <fill>
      <patternFill patternType="solid">
        <fgColor indexed="11"/>
      </patternFill>
    </fill>
    <fill>
      <patternFill patternType="solid">
        <fgColor indexed="14"/>
      </patternFill>
    </fill>
    <fill>
      <patternFill patternType="solid">
        <fgColor indexed="40"/>
      </patternFill>
    </fill>
    <fill>
      <patternFill patternType="solid">
        <fgColor indexed="46"/>
      </patternFill>
    </fill>
    <fill>
      <patternFill patternType="solid">
        <fgColor indexed="30"/>
      </patternFill>
    </fill>
    <fill>
      <patternFill patternType="solid">
        <fgColor indexed="28"/>
      </patternFill>
    </fill>
  </fills>
  <borders count="30">
    <border>
      <left/>
      <right/>
      <top/>
      <bottom/>
      <diagonal/>
    </border>
    <border>
      <left style="thin">
        <color rgb="FF00778B"/>
      </left>
      <right style="thin">
        <color rgb="FF00778B"/>
      </right>
      <top style="thin">
        <color rgb="FF00778B"/>
      </top>
      <bottom style="thin">
        <color rgb="FF00778B"/>
      </bottom>
      <diagonal/>
    </border>
    <border>
      <left style="thin">
        <color rgb="FF00778B"/>
      </left>
      <right style="thin">
        <color rgb="FF00778B"/>
      </right>
      <top/>
      <bottom style="thin">
        <color rgb="FF00778B"/>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1"/>
      </bottom>
      <diagonal/>
    </border>
    <border>
      <left/>
      <right/>
      <top/>
      <bottom style="thick">
        <color indexed="27"/>
      </bottom>
      <diagonal/>
    </border>
    <border>
      <left/>
      <right/>
      <top/>
      <bottom style="medium">
        <color indexed="51"/>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1"/>
      </top>
      <bottom style="double">
        <color indexed="51"/>
      </bottom>
      <diagonal/>
    </border>
    <border>
      <left style="thin">
        <color rgb="FF00778B"/>
      </left>
      <right/>
      <top style="thin">
        <color rgb="FF00778B"/>
      </top>
      <bottom/>
      <diagonal/>
    </border>
    <border>
      <left/>
      <right/>
      <top style="thin">
        <color rgb="FF00778B"/>
      </top>
      <bottom/>
      <diagonal/>
    </border>
    <border>
      <left/>
      <right style="thin">
        <color rgb="FF00778B"/>
      </right>
      <top style="thin">
        <color rgb="FF00778B"/>
      </top>
      <bottom/>
      <diagonal/>
    </border>
    <border>
      <left style="thin">
        <color rgb="FF00778B"/>
      </left>
      <right/>
      <top/>
      <bottom/>
      <diagonal/>
    </border>
    <border>
      <left/>
      <right style="thin">
        <color rgb="FF00778B"/>
      </right>
      <top/>
      <bottom/>
      <diagonal/>
    </border>
    <border>
      <left style="thin">
        <color rgb="FF00778B"/>
      </left>
      <right/>
      <top/>
      <bottom style="thin">
        <color rgb="FF00778B"/>
      </bottom>
      <diagonal/>
    </border>
    <border>
      <left/>
      <right/>
      <top/>
      <bottom style="thin">
        <color rgb="FF00778B"/>
      </bottom>
      <diagonal/>
    </border>
    <border>
      <left/>
      <right style="thin">
        <color rgb="FF00778B"/>
      </right>
      <top/>
      <bottom style="thin">
        <color rgb="FF00778B"/>
      </bottom>
      <diagonal/>
    </border>
    <border>
      <left style="thin">
        <color rgb="FF00778B"/>
      </left>
      <right/>
      <top style="thin">
        <color rgb="FF00778B"/>
      </top>
      <bottom style="thin">
        <color rgb="FF00778B"/>
      </bottom>
      <diagonal/>
    </border>
    <border>
      <left/>
      <right/>
      <top style="thin">
        <color rgb="FF00778B"/>
      </top>
      <bottom style="thin">
        <color rgb="FF00778B"/>
      </bottom>
      <diagonal/>
    </border>
    <border>
      <left/>
      <right style="thin">
        <color rgb="FF00778B"/>
      </right>
      <top style="thin">
        <color rgb="FF00778B"/>
      </top>
      <bottom style="thin">
        <color rgb="FF00778B"/>
      </bottom>
      <diagonal/>
    </border>
    <border>
      <left style="thin">
        <color rgb="FF00778B"/>
      </left>
      <right style="thin">
        <color rgb="FF00778B"/>
      </right>
      <top/>
      <bottom/>
      <diagonal/>
    </border>
    <border>
      <left style="thin">
        <color rgb="FF00778B"/>
      </left>
      <right style="thin">
        <color rgb="FF00778B"/>
      </right>
      <top style="thin">
        <color rgb="FF00778B"/>
      </top>
      <bottom style="medium">
        <color rgb="FF00778B"/>
      </bottom>
      <diagonal/>
    </border>
    <border>
      <left style="thin">
        <color rgb="FF00778B"/>
      </left>
      <right style="thin">
        <color rgb="FF00778B"/>
      </right>
      <top/>
      <bottom style="double">
        <color rgb="FF00778B"/>
      </bottom>
      <diagonal/>
    </border>
    <border>
      <left style="thin">
        <color rgb="FF00778B"/>
      </left>
      <right style="thin">
        <color rgb="FF00778B"/>
      </right>
      <top style="medium">
        <color rgb="FF00778B"/>
      </top>
      <bottom style="double">
        <color rgb="FF00778B"/>
      </bottom>
      <diagonal/>
    </border>
    <border>
      <left/>
      <right/>
      <top style="medium">
        <color rgb="FF00778B"/>
      </top>
      <bottom/>
      <diagonal/>
    </border>
    <border>
      <left style="thin">
        <color rgb="FF00778B"/>
      </left>
      <right style="thin">
        <color rgb="FF00778B"/>
      </right>
      <top style="thin">
        <color rgb="FF00778B"/>
      </top>
      <bottom/>
      <diagonal/>
    </border>
    <border>
      <left/>
      <right/>
      <top/>
      <bottom style="thin">
        <color indexed="64"/>
      </bottom>
      <diagonal/>
    </border>
  </borders>
  <cellStyleXfs count="58">
    <xf numFmtId="0" fontId="0" fillId="0" borderId="0"/>
    <xf numFmtId="9" fontId="1" fillId="0" borderId="0" applyFont="0" applyFill="0" applyBorder="0" applyAlignment="0" applyProtection="0"/>
    <xf numFmtId="0" fontId="8"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7" borderId="0" applyNumberFormat="0" applyBorder="0" applyAlignment="0" applyProtection="0"/>
    <xf numFmtId="0" fontId="11" fillId="12"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3" fillId="8" borderId="3" applyNumberFormat="0" applyAlignment="0" applyProtection="0"/>
    <xf numFmtId="0" fontId="14" fillId="12" borderId="4" applyNumberFormat="0" applyAlignment="0" applyProtection="0"/>
    <xf numFmtId="43" fontId="10" fillId="0" borderId="0" applyFont="0" applyFill="0" applyBorder="0" applyAlignment="0" applyProtection="0"/>
    <xf numFmtId="43" fontId="8" fillId="0" borderId="0" applyFont="0" applyFill="0" applyBorder="0" applyAlignment="0" applyProtection="0"/>
    <xf numFmtId="164" fontId="10" fillId="0" borderId="0" applyFont="0" applyFill="0" applyBorder="0" applyAlignment="0" applyProtection="0"/>
    <xf numFmtId="165" fontId="8" fillId="0" borderId="0" applyFont="0" applyFill="0" applyBorder="0" applyAlignment="0" applyProtection="0"/>
    <xf numFmtId="4" fontId="8" fillId="0" borderId="0" applyFont="0" applyBorder="0" applyAlignment="0">
      <alignment vertical="center"/>
    </xf>
    <xf numFmtId="0" fontId="15" fillId="0" borderId="0" applyNumberFormat="0" applyFill="0" applyBorder="0" applyAlignment="0" applyProtection="0"/>
    <xf numFmtId="0" fontId="16" fillId="1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18" borderId="3" applyNumberFormat="0" applyAlignment="0" applyProtection="0"/>
    <xf numFmtId="0" fontId="21" fillId="0" borderId="8" applyNumberFormat="0" applyFill="0" applyAlignment="0" applyProtection="0"/>
    <xf numFmtId="0" fontId="22" fillId="0" borderId="0" applyNumberFormat="0" applyFill="0" applyBorder="0" applyAlignment="0"/>
    <xf numFmtId="0" fontId="23" fillId="18" borderId="0" applyNumberFormat="0" applyBorder="0" applyAlignment="0" applyProtection="0"/>
    <xf numFmtId="0" fontId="8" fillId="0" borderId="0"/>
    <xf numFmtId="0" fontId="8" fillId="18" borderId="9" applyNumberFormat="0" applyFont="0" applyAlignment="0" applyProtection="0"/>
    <xf numFmtId="0" fontId="24" fillId="8" borderId="10" applyNumberFormat="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0" borderId="0" applyNumberFormat="0" applyFill="0" applyBorder="0" applyAlignment="0" applyProtection="0"/>
    <xf numFmtId="0" fontId="31" fillId="0" borderId="0" applyNumberFormat="0" applyFill="0" applyBorder="0" applyAlignment="0" applyProtection="0"/>
    <xf numFmtId="43" fontId="1" fillId="0" borderId="0" applyFont="0" applyFill="0" applyBorder="0" applyAlignment="0" applyProtection="0"/>
  </cellStyleXfs>
  <cellXfs count="173">
    <xf numFmtId="0" fontId="0" fillId="0" borderId="0" xfId="0"/>
    <xf numFmtId="0" fontId="1" fillId="2" borderId="0" xfId="0" applyFont="1" applyFill="1"/>
    <xf numFmtId="0" fontId="6" fillId="2" borderId="0" xfId="0" applyFont="1" applyFill="1" applyProtection="1">
      <protection locked="0"/>
    </xf>
    <xf numFmtId="0" fontId="6" fillId="2" borderId="0" xfId="0" applyFont="1" applyFill="1"/>
    <xf numFmtId="0" fontId="1" fillId="2" borderId="1" xfId="0"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4" fillId="3" borderId="1" xfId="0" applyFont="1" applyFill="1" applyBorder="1" applyProtection="1">
      <protection locked="0"/>
    </xf>
    <xf numFmtId="9" fontId="5" fillId="4" borderId="1" xfId="1" applyFont="1" applyFill="1" applyBorder="1" applyAlignment="1" applyProtection="1">
      <alignment horizontal="right" vertical="center"/>
      <protection locked="0"/>
    </xf>
    <xf numFmtId="0" fontId="1" fillId="2" borderId="0" xfId="0" applyFont="1" applyFill="1" applyAlignment="1">
      <alignment wrapText="1"/>
    </xf>
    <xf numFmtId="0" fontId="3" fillId="2" borderId="1" xfId="0" applyFont="1" applyFill="1" applyBorder="1" applyAlignment="1" applyProtection="1">
      <alignment horizontal="left" vertical="center" wrapText="1"/>
      <protection locked="0"/>
    </xf>
    <xf numFmtId="0" fontId="3" fillId="2" borderId="0" xfId="0" applyFont="1" applyFill="1"/>
    <xf numFmtId="0" fontId="0" fillId="2" borderId="0" xfId="0" applyFill="1"/>
    <xf numFmtId="0" fontId="9" fillId="0" borderId="0" xfId="0" applyFont="1" applyAlignment="1">
      <alignment horizontal="center" wrapText="1"/>
    </xf>
    <xf numFmtId="0" fontId="9" fillId="0" borderId="0" xfId="0" applyFont="1" applyAlignment="1">
      <alignment horizontal="center" vertical="center" wrapText="1"/>
    </xf>
    <xf numFmtId="0" fontId="9" fillId="0" borderId="0" xfId="0" applyFont="1" applyAlignment="1">
      <alignment vertical="center" wrapText="1"/>
    </xf>
    <xf numFmtId="9" fontId="1" fillId="2" borderId="1" xfId="1" applyFont="1" applyFill="1" applyBorder="1" applyAlignment="1" applyProtection="1">
      <alignment horizontal="center"/>
    </xf>
    <xf numFmtId="0" fontId="28" fillId="0" borderId="0" xfId="0" applyFont="1"/>
    <xf numFmtId="9" fontId="5" fillId="4" borderId="1" xfId="1" applyFont="1" applyFill="1" applyBorder="1" applyAlignment="1" applyProtection="1">
      <alignment horizontal="center" vertical="center"/>
      <protection locked="0"/>
    </xf>
    <xf numFmtId="0" fontId="0" fillId="2" borderId="1" xfId="0" applyFill="1" applyBorder="1" applyAlignment="1" applyProtection="1">
      <alignment wrapText="1"/>
      <protection locked="0"/>
    </xf>
    <xf numFmtId="9" fontId="1" fillId="4" borderId="1" xfId="1" applyFont="1" applyFill="1" applyBorder="1" applyAlignment="1" applyProtection="1">
      <alignment horizontal="center" vertical="center"/>
      <protection locked="0"/>
    </xf>
    <xf numFmtId="0" fontId="0" fillId="0" borderId="1" xfId="0" applyBorder="1"/>
    <xf numFmtId="0" fontId="0" fillId="0" borderId="1" xfId="0" applyBorder="1" applyAlignment="1">
      <alignment wrapText="1"/>
    </xf>
    <xf numFmtId="0" fontId="0" fillId="0" borderId="0" xfId="0" applyAlignment="1">
      <alignment wrapText="1"/>
    </xf>
    <xf numFmtId="3" fontId="3"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2" xfId="0" applyNumberFormat="1" applyFont="1" applyFill="1" applyBorder="1" applyAlignment="1">
      <alignment horizontal="center"/>
    </xf>
    <xf numFmtId="3" fontId="1" fillId="2" borderId="1" xfId="0" applyNumberFormat="1" applyFont="1" applyFill="1" applyBorder="1" applyAlignment="1">
      <alignment horizontal="center"/>
    </xf>
    <xf numFmtId="0" fontId="2" fillId="3" borderId="1" xfId="0"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3" fontId="1" fillId="2" borderId="2" xfId="0" applyNumberFormat="1" applyFont="1" applyFill="1" applyBorder="1" applyAlignment="1">
      <alignment horizontal="center" vertical="center"/>
    </xf>
    <xf numFmtId="0" fontId="6" fillId="2" borderId="0" xfId="0" applyFont="1" applyFill="1" applyAlignment="1">
      <alignment horizontal="center" vertical="center"/>
    </xf>
    <xf numFmtId="3" fontId="33" fillId="2" borderId="1" xfId="0" applyNumberFormat="1" applyFont="1" applyFill="1" applyBorder="1" applyAlignment="1">
      <alignment horizontal="center" vertical="center"/>
    </xf>
    <xf numFmtId="9" fontId="1" fillId="2" borderId="1" xfId="1" applyFont="1" applyFill="1" applyBorder="1" applyAlignment="1" applyProtection="1">
      <alignment horizontal="center" vertical="center"/>
    </xf>
    <xf numFmtId="3" fontId="33" fillId="2" borderId="0" xfId="0" applyNumberFormat="1" applyFont="1" applyFill="1" applyAlignment="1">
      <alignment horizontal="center" vertical="center"/>
    </xf>
    <xf numFmtId="3" fontId="1" fillId="2" borderId="0" xfId="0" applyNumberFormat="1" applyFont="1" applyFill="1" applyAlignment="1">
      <alignment horizontal="center" vertical="center"/>
    </xf>
    <xf numFmtId="3" fontId="0" fillId="4"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8" fillId="2" borderId="0" xfId="0" applyFont="1" applyFill="1" applyAlignment="1">
      <alignment horizontal="center" vertical="center"/>
    </xf>
    <xf numFmtId="0" fontId="2" fillId="3" borderId="20" xfId="0" applyFont="1" applyFill="1" applyBorder="1" applyAlignment="1" applyProtection="1">
      <alignment horizontal="center" vertical="center"/>
      <protection locked="0"/>
    </xf>
    <xf numFmtId="0" fontId="0" fillId="0" borderId="20" xfId="0" applyBorder="1"/>
    <xf numFmtId="3" fontId="2" fillId="3"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left" indent="3"/>
      <protection locked="0"/>
    </xf>
    <xf numFmtId="0" fontId="1" fillId="2" borderId="2" xfId="0" applyFont="1" applyFill="1" applyBorder="1" applyAlignment="1" applyProtection="1">
      <alignment horizontal="left" indent="3"/>
      <protection locked="0"/>
    </xf>
    <xf numFmtId="0" fontId="0" fillId="2" borderId="1" xfId="0" applyFill="1" applyBorder="1" applyAlignment="1" applyProtection="1">
      <alignment horizontal="left" indent="3"/>
      <protection locked="0"/>
    </xf>
    <xf numFmtId="0" fontId="1" fillId="2" borderId="1" xfId="0" applyFont="1" applyFill="1" applyBorder="1" applyAlignment="1">
      <alignment horizontal="left" indent="3"/>
    </xf>
    <xf numFmtId="9" fontId="0" fillId="4" borderId="1" xfId="1" applyFont="1" applyFill="1" applyBorder="1" applyAlignment="1" applyProtection="1">
      <alignment horizontal="center" vertical="center"/>
      <protection locked="0"/>
    </xf>
    <xf numFmtId="166" fontId="1" fillId="2" borderId="0" xfId="57" applyNumberFormat="1" applyFont="1" applyFill="1"/>
    <xf numFmtId="166" fontId="1" fillId="2" borderId="0" xfId="0" applyNumberFormat="1" applyFont="1" applyFill="1"/>
    <xf numFmtId="9" fontId="1" fillId="2" borderId="1" xfId="1" applyFont="1" applyFill="1" applyBorder="1" applyAlignment="1">
      <alignment horizontal="center" vertical="center"/>
    </xf>
    <xf numFmtId="0" fontId="35" fillId="0" borderId="0" xfId="0" applyFont="1"/>
    <xf numFmtId="0" fontId="36" fillId="0" borderId="0" xfId="0" applyFont="1"/>
    <xf numFmtId="0" fontId="6" fillId="2" borderId="0" xfId="0" applyFont="1" applyFill="1" applyAlignment="1">
      <alignment horizontal="left" vertical="top" wrapText="1"/>
    </xf>
    <xf numFmtId="0" fontId="29" fillId="0" borderId="18" xfId="0" applyFont="1" applyBorder="1" applyAlignment="1">
      <alignment vertical="center"/>
    </xf>
    <xf numFmtId="0" fontId="4" fillId="3" borderId="13" xfId="0" applyFont="1" applyFill="1" applyBorder="1" applyAlignment="1">
      <alignment horizontal="left"/>
    </xf>
    <xf numFmtId="0" fontId="4" fillId="3" borderId="14" xfId="0" applyFont="1" applyFill="1" applyBorder="1" applyAlignment="1">
      <alignment horizontal="left"/>
    </xf>
    <xf numFmtId="0" fontId="2" fillId="3" borderId="15" xfId="0" applyFont="1" applyFill="1" applyBorder="1" applyAlignment="1">
      <alignment horizontal="left"/>
    </xf>
    <xf numFmtId="0" fontId="2" fillId="3" borderId="0" xfId="0" applyFont="1" applyFill="1" applyAlignment="1">
      <alignment horizontal="left"/>
    </xf>
    <xf numFmtId="0" fontId="4" fillId="3" borderId="16" xfId="0" applyFont="1" applyFill="1" applyBorder="1" applyAlignment="1">
      <alignment horizontal="left"/>
    </xf>
    <xf numFmtId="0" fontId="39" fillId="3" borderId="0" xfId="56" applyFont="1" applyFill="1" applyBorder="1" applyAlignment="1"/>
    <xf numFmtId="0" fontId="39" fillId="3" borderId="16" xfId="56" applyFont="1" applyFill="1" applyBorder="1" applyAlignment="1"/>
    <xf numFmtId="0" fontId="4" fillId="3" borderId="15" xfId="0" applyFont="1" applyFill="1" applyBorder="1" applyAlignment="1">
      <alignment horizontal="left"/>
    </xf>
    <xf numFmtId="0" fontId="4" fillId="3" borderId="0" xfId="0" applyFont="1" applyFill="1" applyAlignment="1">
      <alignment horizontal="left"/>
    </xf>
    <xf numFmtId="2" fontId="39" fillId="3" borderId="0" xfId="56" applyNumberFormat="1" applyFont="1" applyFill="1" applyBorder="1" applyAlignment="1"/>
    <xf numFmtId="2" fontId="39" fillId="3" borderId="16" xfId="56" applyNumberFormat="1" applyFont="1" applyFill="1" applyBorder="1" applyAlignment="1"/>
    <xf numFmtId="0" fontId="4" fillId="3" borderId="18" xfId="0" applyFont="1" applyFill="1" applyBorder="1" applyAlignment="1">
      <alignment horizontal="left"/>
    </xf>
    <xf numFmtId="0" fontId="4" fillId="3" borderId="19" xfId="0" applyFont="1" applyFill="1" applyBorder="1" applyAlignment="1">
      <alignment horizontal="left"/>
    </xf>
    <xf numFmtId="3" fontId="1" fillId="2" borderId="0" xfId="0" applyNumberFormat="1" applyFont="1" applyFill="1"/>
    <xf numFmtId="3" fontId="0" fillId="0" borderId="0" xfId="0" applyNumberFormat="1"/>
    <xf numFmtId="0" fontId="41" fillId="2" borderId="0" xfId="0" applyFont="1" applyFill="1" applyAlignment="1">
      <alignment horizontal="left" vertical="top" wrapText="1"/>
    </xf>
    <xf numFmtId="9" fontId="1" fillId="2" borderId="21" xfId="1" applyFont="1" applyFill="1" applyBorder="1" applyAlignment="1">
      <alignment horizontal="center" vertical="center"/>
    </xf>
    <xf numFmtId="0" fontId="1" fillId="2" borderId="21" xfId="0" applyFont="1" applyFill="1" applyBorder="1" applyAlignment="1">
      <alignment horizontal="center" vertical="center"/>
    </xf>
    <xf numFmtId="0" fontId="3" fillId="2" borderId="18" xfId="0" applyFont="1" applyFill="1" applyBorder="1" applyAlignment="1" applyProtection="1">
      <alignment horizontal="left" wrapText="1"/>
      <protection locked="0"/>
    </xf>
    <xf numFmtId="1" fontId="1" fillId="4" borderId="22" xfId="0" applyNumberFormat="1"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3" fillId="2" borderId="18" xfId="0" applyFont="1" applyFill="1" applyBorder="1" applyAlignment="1" applyProtection="1">
      <alignment wrapText="1"/>
      <protection locked="0"/>
    </xf>
    <xf numFmtId="0" fontId="42" fillId="0" borderId="0" xfId="0" applyFont="1"/>
    <xf numFmtId="0" fontId="43" fillId="3" borderId="20" xfId="0" applyFont="1" applyFill="1" applyBorder="1" applyProtection="1">
      <protection locked="0"/>
    </xf>
    <xf numFmtId="0" fontId="44" fillId="3" borderId="1" xfId="0" applyFont="1" applyFill="1" applyBorder="1" applyAlignment="1" applyProtection="1">
      <alignment horizontal="center" vertical="center"/>
      <protection locked="0"/>
    </xf>
    <xf numFmtId="0" fontId="45" fillId="2" borderId="1" xfId="0" applyFont="1" applyFill="1" applyBorder="1" applyAlignment="1" applyProtection="1">
      <alignment vertical="center" wrapText="1"/>
      <protection locked="0"/>
    </xf>
    <xf numFmtId="3" fontId="45" fillId="2" borderId="1" xfId="0" applyNumberFormat="1" applyFont="1" applyFill="1" applyBorder="1" applyAlignment="1">
      <alignment horizontal="center" vertical="center"/>
    </xf>
    <xf numFmtId="0" fontId="6" fillId="2" borderId="2" xfId="0" applyFont="1" applyFill="1" applyBorder="1" applyAlignment="1" applyProtection="1">
      <alignment horizontal="left" vertical="center" wrapText="1" indent="3"/>
      <protection locked="0"/>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2" borderId="24" xfId="0" applyFont="1" applyFill="1" applyBorder="1" applyAlignment="1" applyProtection="1">
      <alignment horizontal="left" vertical="center" wrapText="1" indent="3"/>
      <protection locked="0"/>
    </xf>
    <xf numFmtId="3" fontId="6" fillId="2" borderId="24" xfId="0" applyNumberFormat="1" applyFont="1" applyFill="1" applyBorder="1" applyAlignment="1">
      <alignment horizontal="center" vertical="center"/>
    </xf>
    <xf numFmtId="3" fontId="45" fillId="2" borderId="23" xfId="0" applyNumberFormat="1" applyFont="1" applyFill="1" applyBorder="1" applyAlignment="1">
      <alignment horizontal="center" vertical="center"/>
    </xf>
    <xf numFmtId="0" fontId="45" fillId="2" borderId="26" xfId="0" applyFont="1" applyFill="1" applyBorder="1" applyAlignment="1" applyProtection="1">
      <alignment vertical="center" wrapText="1"/>
      <protection locked="0"/>
    </xf>
    <xf numFmtId="3" fontId="45" fillId="2" borderId="25" xfId="0" applyNumberFormat="1" applyFont="1" applyFill="1" applyBorder="1" applyAlignment="1">
      <alignment horizontal="center" vertical="center"/>
    </xf>
    <xf numFmtId="0" fontId="6" fillId="2" borderId="27" xfId="0" applyFont="1" applyFill="1" applyBorder="1" applyAlignment="1" applyProtection="1">
      <alignment horizontal="left" vertical="center" wrapText="1" indent="3"/>
      <protection locked="0"/>
    </xf>
    <xf numFmtId="0" fontId="43" fillId="3" borderId="1" xfId="0" applyFont="1" applyFill="1" applyBorder="1" applyProtection="1">
      <protection locked="0"/>
    </xf>
    <xf numFmtId="0" fontId="42" fillId="2" borderId="1" xfId="0" applyFont="1" applyFill="1" applyBorder="1" applyAlignment="1" applyProtection="1">
      <alignment horizontal="left" indent="3"/>
      <protection locked="0"/>
    </xf>
    <xf numFmtId="3" fontId="42" fillId="2" borderId="1" xfId="0" applyNumberFormat="1" applyFont="1" applyFill="1" applyBorder="1" applyAlignment="1">
      <alignment horizontal="center" vertical="center"/>
    </xf>
    <xf numFmtId="3" fontId="46" fillId="2" borderId="1" xfId="0" applyNumberFormat="1" applyFont="1" applyFill="1" applyBorder="1" applyAlignment="1">
      <alignment horizontal="center" vertical="center"/>
    </xf>
    <xf numFmtId="0" fontId="44" fillId="3" borderId="1" xfId="0" applyFont="1" applyFill="1" applyBorder="1" applyAlignment="1" applyProtection="1">
      <alignment horizontal="center"/>
      <protection locked="0"/>
    </xf>
    <xf numFmtId="0" fontId="6" fillId="2" borderId="2" xfId="0" applyFont="1" applyFill="1" applyBorder="1" applyAlignment="1" applyProtection="1">
      <alignment horizontal="left" vertical="center" wrapText="1" indent="4"/>
      <protection locked="0"/>
    </xf>
    <xf numFmtId="0" fontId="6" fillId="2" borderId="24" xfId="0" applyFont="1" applyFill="1" applyBorder="1" applyAlignment="1" applyProtection="1">
      <alignment horizontal="left" vertical="center" wrapText="1" indent="4"/>
      <protection locked="0"/>
    </xf>
    <xf numFmtId="0" fontId="45" fillId="2" borderId="2" xfId="0" applyFont="1" applyFill="1" applyBorder="1" applyAlignment="1" applyProtection="1">
      <alignment vertical="center" wrapText="1"/>
      <protection locked="0"/>
    </xf>
    <xf numFmtId="3" fontId="45" fillId="2" borderId="2" xfId="0" applyNumberFormat="1" applyFont="1" applyFill="1" applyBorder="1" applyAlignment="1">
      <alignment horizontal="center" vertical="center"/>
    </xf>
    <xf numFmtId="0" fontId="45" fillId="2" borderId="25" xfId="0" applyFont="1" applyFill="1" applyBorder="1" applyAlignment="1" applyProtection="1">
      <alignment horizontal="left" vertical="center" wrapText="1"/>
      <protection locked="0"/>
    </xf>
    <xf numFmtId="0" fontId="34" fillId="0" borderId="18" xfId="0" applyFont="1" applyBorder="1" applyAlignment="1">
      <alignment vertical="center"/>
    </xf>
    <xf numFmtId="0" fontId="4" fillId="3" borderId="15" xfId="56" applyFont="1" applyFill="1" applyBorder="1" applyAlignment="1"/>
    <xf numFmtId="0" fontId="0" fillId="0" borderId="29" xfId="0" applyBorder="1"/>
    <xf numFmtId="4" fontId="45" fillId="2" borderId="1"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24" xfId="0" applyNumberFormat="1" applyFont="1" applyFill="1" applyBorder="1" applyAlignment="1">
      <alignment horizontal="center" vertical="center"/>
    </xf>
    <xf numFmtId="4" fontId="45" fillId="2" borderId="2" xfId="0" applyNumberFormat="1" applyFont="1" applyFill="1" applyBorder="1" applyAlignment="1">
      <alignment horizontal="center" vertical="center"/>
    </xf>
    <xf numFmtId="4" fontId="45" fillId="2" borderId="23" xfId="0" applyNumberFormat="1" applyFont="1" applyFill="1" applyBorder="1" applyAlignment="1">
      <alignment horizontal="center" vertical="center"/>
    </xf>
    <xf numFmtId="4" fontId="45" fillId="2" borderId="25" xfId="0" applyNumberFormat="1" applyFont="1" applyFill="1" applyBorder="1" applyAlignment="1">
      <alignment horizontal="center" vertical="center"/>
    </xf>
    <xf numFmtId="0" fontId="43" fillId="3" borderId="20" xfId="0" applyFont="1" applyFill="1" applyBorder="1" applyAlignment="1" applyProtection="1">
      <alignment wrapText="1"/>
      <protection locked="0"/>
    </xf>
    <xf numFmtId="0" fontId="43" fillId="3" borderId="1" xfId="0" applyFont="1" applyFill="1" applyBorder="1" applyAlignment="1" applyProtection="1">
      <alignment horizontal="left" vertical="top" wrapText="1"/>
      <protection locked="0"/>
    </xf>
    <xf numFmtId="0" fontId="47" fillId="3" borderId="12" xfId="0" applyFont="1" applyFill="1" applyBorder="1" applyAlignment="1">
      <alignment horizontal="left"/>
    </xf>
    <xf numFmtId="0" fontId="38" fillId="2" borderId="12" xfId="0" applyFont="1" applyFill="1" applyBorder="1" applyAlignment="1">
      <alignment horizontal="left" vertical="top" wrapText="1"/>
    </xf>
    <xf numFmtId="0" fontId="38" fillId="2" borderId="13" xfId="0" applyFont="1" applyFill="1" applyBorder="1" applyAlignment="1">
      <alignment horizontal="left" vertical="top" wrapText="1"/>
    </xf>
    <xf numFmtId="0" fontId="38" fillId="2" borderId="14" xfId="0" applyFont="1" applyFill="1" applyBorder="1" applyAlignment="1">
      <alignment horizontal="left" vertical="top" wrapText="1"/>
    </xf>
    <xf numFmtId="0" fontId="38" fillId="2" borderId="15" xfId="0" applyFont="1" applyFill="1" applyBorder="1" applyAlignment="1">
      <alignment horizontal="left" vertical="top" wrapText="1"/>
    </xf>
    <xf numFmtId="0" fontId="38" fillId="2" borderId="0" xfId="0" applyFont="1" applyFill="1" applyAlignment="1">
      <alignment horizontal="left" vertical="top" wrapText="1"/>
    </xf>
    <xf numFmtId="0" fontId="38" fillId="2" borderId="16" xfId="0" applyFont="1" applyFill="1" applyBorder="1" applyAlignment="1">
      <alignment horizontal="left" vertical="top" wrapText="1"/>
    </xf>
    <xf numFmtId="0" fontId="38" fillId="2" borderId="17" xfId="0" applyFont="1" applyFill="1" applyBorder="1" applyAlignment="1">
      <alignment horizontal="left" vertical="top" wrapText="1"/>
    </xf>
    <xf numFmtId="0" fontId="38" fillId="2" borderId="18" xfId="0" applyFont="1" applyFill="1" applyBorder="1" applyAlignment="1">
      <alignment horizontal="left" vertical="top" wrapText="1"/>
    </xf>
    <xf numFmtId="0" fontId="38" fillId="2" borderId="19" xfId="0" applyFont="1" applyFill="1" applyBorder="1" applyAlignment="1">
      <alignment horizontal="left" vertical="top" wrapText="1"/>
    </xf>
    <xf numFmtId="0" fontId="0" fillId="4" borderId="20" xfId="0" applyFill="1" applyBorder="1" applyAlignment="1">
      <alignment horizontal="left" vertical="center" wrapText="1"/>
    </xf>
    <xf numFmtId="0" fontId="0" fillId="4" borderId="21" xfId="0" applyFill="1" applyBorder="1" applyAlignment="1">
      <alignment horizontal="left" vertical="center" wrapText="1"/>
    </xf>
    <xf numFmtId="0" fontId="0" fillId="4" borderId="22" xfId="0" applyFill="1" applyBorder="1" applyAlignment="1">
      <alignment horizontal="left" vertical="center" wrapText="1"/>
    </xf>
    <xf numFmtId="0" fontId="30" fillId="2" borderId="0" xfId="0" applyFont="1" applyFill="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29" fillId="0" borderId="18" xfId="0" applyFont="1" applyBorder="1" applyAlignment="1">
      <alignment horizontal="left" vertical="center"/>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1"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0" xfId="0" applyFont="1" applyFill="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19" xfId="0" applyFont="1" applyFill="1" applyBorder="1" applyAlignment="1">
      <alignment horizontal="left" vertical="top" wrapText="1"/>
    </xf>
    <xf numFmtId="0" fontId="3" fillId="2" borderId="18" xfId="0" applyFont="1" applyFill="1" applyBorder="1" applyAlignment="1" applyProtection="1">
      <alignment horizontal="left" wrapText="1"/>
      <protection locked="0"/>
    </xf>
    <xf numFmtId="0" fontId="34" fillId="0" borderId="0" xfId="0" applyFont="1" applyAlignment="1">
      <alignment horizontal="left" vertical="center" wrapText="1"/>
    </xf>
    <xf numFmtId="0" fontId="6" fillId="2" borderId="13" xfId="0" applyFont="1" applyFill="1" applyBorder="1" applyAlignment="1" applyProtection="1">
      <alignment horizontal="left" wrapText="1"/>
      <protection locked="0"/>
    </xf>
    <xf numFmtId="0" fontId="3" fillId="2" borderId="1" xfId="0" applyFont="1" applyFill="1" applyBorder="1" applyAlignment="1" applyProtection="1">
      <alignment horizontal="left" vertical="center"/>
      <protection locked="0"/>
    </xf>
    <xf numFmtId="0" fontId="6" fillId="2" borderId="28"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2" xfId="0" applyFont="1" applyFill="1" applyBorder="1" applyAlignment="1">
      <alignment horizontal="left" vertical="top" wrapText="1"/>
    </xf>
    <xf numFmtId="0" fontId="3" fillId="2" borderId="1" xfId="0" applyFont="1" applyFill="1" applyBorder="1" applyAlignment="1">
      <alignment horizontal="left" vertical="center"/>
    </xf>
    <xf numFmtId="0" fontId="45" fillId="2" borderId="18" xfId="0" applyFont="1" applyFill="1" applyBorder="1" applyAlignment="1" applyProtection="1">
      <alignment horizontal="left" wrapText="1"/>
      <protection locked="0"/>
    </xf>
    <xf numFmtId="0" fontId="45" fillId="2" borderId="1" xfId="0" applyFont="1" applyFill="1" applyBorder="1" applyAlignment="1" applyProtection="1">
      <alignment horizontal="left" vertical="center"/>
      <protection locked="0"/>
    </xf>
    <xf numFmtId="0" fontId="34" fillId="0" borderId="0" xfId="0" applyFont="1" applyAlignment="1">
      <alignment horizontal="left" vertical="center"/>
    </xf>
    <xf numFmtId="0" fontId="34" fillId="0" borderId="18" xfId="0" applyFont="1" applyBorder="1" applyAlignment="1">
      <alignment horizontal="left" vertical="center"/>
    </xf>
    <xf numFmtId="0" fontId="41" fillId="2" borderId="13" xfId="0" applyFont="1" applyFill="1" applyBorder="1" applyAlignment="1">
      <alignment horizontal="left" vertical="top" wrapText="1"/>
    </xf>
    <xf numFmtId="0" fontId="41" fillId="2" borderId="14" xfId="0" applyFont="1" applyFill="1" applyBorder="1" applyAlignment="1">
      <alignment horizontal="left" vertical="top" wrapText="1"/>
    </xf>
    <xf numFmtId="0" fontId="41" fillId="2" borderId="17" xfId="0" applyFont="1" applyFill="1" applyBorder="1" applyAlignment="1">
      <alignment horizontal="left" vertical="top" wrapText="1"/>
    </xf>
    <xf numFmtId="0" fontId="41" fillId="2" borderId="18" xfId="0" applyFont="1" applyFill="1" applyBorder="1" applyAlignment="1">
      <alignment horizontal="left" vertical="top" wrapText="1"/>
    </xf>
    <xf numFmtId="0" fontId="41" fillId="2" borderId="19" xfId="0" applyFont="1" applyFill="1" applyBorder="1" applyAlignment="1">
      <alignment horizontal="left" vertical="top" wrapText="1"/>
    </xf>
    <xf numFmtId="0" fontId="3" fillId="2" borderId="1" xfId="0" applyFont="1" applyFill="1" applyBorder="1" applyAlignment="1" applyProtection="1">
      <alignment horizontal="left" wrapText="1"/>
      <protection locked="0"/>
    </xf>
    <xf numFmtId="0" fontId="9" fillId="2" borderId="28"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 xfId="0" applyFont="1" applyFill="1" applyBorder="1" applyAlignment="1">
      <alignment horizontal="left" vertical="top"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3" fontId="0" fillId="4" borderId="1" xfId="0" applyNumberForma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wrapText="1"/>
      <protection locked="0"/>
    </xf>
    <xf numFmtId="0" fontId="40" fillId="2" borderId="0" xfId="0" applyFont="1" applyFill="1" applyBorder="1" applyAlignment="1" applyProtection="1">
      <alignment horizontal="left" vertical="center" wrapText="1"/>
      <protection locked="0"/>
    </xf>
  </cellXfs>
  <cellStyles count="58">
    <cellStyle name="20% - Accent1 2" xfId="3" xr:uid="{AAAC06B0-B144-4F4E-8852-54A99C651102}"/>
    <cellStyle name="20% - Accent2 2" xfId="4" xr:uid="{0509A802-5B1F-426C-9713-B4C1A29078A6}"/>
    <cellStyle name="20% - Accent3 2" xfId="5" xr:uid="{B172E8C9-F045-421E-A049-C9CBB586407A}"/>
    <cellStyle name="20% - Accent4 2" xfId="6" xr:uid="{07871F3B-AB53-4B39-B990-2EEE26380C85}"/>
    <cellStyle name="20% - Accent5 2" xfId="7" xr:uid="{5B5AAD57-19A6-45BA-B446-31F02DDC454B}"/>
    <cellStyle name="20% - Accent6 2" xfId="8" xr:uid="{8994B27A-5974-445B-A9A5-E7AB3941DB00}"/>
    <cellStyle name="40% - Accent1 2" xfId="9" xr:uid="{4135AAB6-59C0-405A-B07D-E8D464F242D2}"/>
    <cellStyle name="40% - Accent2 2" xfId="10" xr:uid="{AF40B542-B27B-42D8-9A73-8485ECF764F3}"/>
    <cellStyle name="40% - Accent3 2" xfId="11" xr:uid="{0CE34EC1-7791-447F-BF85-79A178E7BFA3}"/>
    <cellStyle name="40% - Accent4 2" xfId="12" xr:uid="{8E18F426-9CDA-4D68-93E3-75F3E19EDDFB}"/>
    <cellStyle name="40% - Accent5 2" xfId="13" xr:uid="{BE6D89D9-37F2-41CA-8316-2B1DBAE5B7C3}"/>
    <cellStyle name="40% - Accent6 2" xfId="14" xr:uid="{54DB46EE-E70A-424D-A63F-A873F2384EB3}"/>
    <cellStyle name="60% - Accent1 2" xfId="15" xr:uid="{7F3DDF52-5F59-434E-8EA9-5387080BA978}"/>
    <cellStyle name="60% - Accent2 2" xfId="16" xr:uid="{8333F934-2504-4686-BF47-A57363B69C06}"/>
    <cellStyle name="60% - Accent3 2" xfId="17" xr:uid="{1572C8B3-BA1B-475E-BB81-CDB37733D55C}"/>
    <cellStyle name="60% - Accent4 2" xfId="18" xr:uid="{4E31EAA5-87C2-46A4-9CE5-C096B45CD2AB}"/>
    <cellStyle name="60% - Accent5 2" xfId="19" xr:uid="{2037B201-DE22-4147-A530-A550338BA33A}"/>
    <cellStyle name="60% - Accent6 2" xfId="20" xr:uid="{2FE7CC6B-4093-4464-9912-6D6449CACEB6}"/>
    <cellStyle name="Accent1 2" xfId="21" xr:uid="{89A5A611-4539-42E9-93B7-A9FE982F9778}"/>
    <cellStyle name="Accent2 2" xfId="22" xr:uid="{2035FCF3-E198-41D6-9ADC-53DDB4751955}"/>
    <cellStyle name="Accent3 2" xfId="23" xr:uid="{F2E1D41E-8F47-4C82-A65E-8AF09598F499}"/>
    <cellStyle name="Accent4 2" xfId="24" xr:uid="{EC584C94-58FB-4C44-A08F-06D17935E272}"/>
    <cellStyle name="Accent5 2" xfId="25" xr:uid="{AA2837D0-F676-4DC5-9029-DCEB5BFB26A2}"/>
    <cellStyle name="Accent6 2" xfId="26" xr:uid="{D96BF2E4-A0D2-46B9-8BD4-09EB60CE0097}"/>
    <cellStyle name="Bad 2" xfId="27" xr:uid="{5607CFE1-96B5-4AD0-B59B-395D8DE6777D}"/>
    <cellStyle name="Calculation 2" xfId="28" xr:uid="{FDA72BB3-84B5-4F48-B262-49B5594889D6}"/>
    <cellStyle name="Check Cell 2" xfId="29" xr:uid="{20F7C3B2-D488-4D5B-AC1F-BDDC1C7DCAE4}"/>
    <cellStyle name="Comma 2" xfId="30" xr:uid="{063B6141-F523-49D3-A5D6-08C7196A5898}"/>
    <cellStyle name="Comma 3" xfId="31" xr:uid="{F3D861EE-5EFD-497E-BE10-383324904433}"/>
    <cellStyle name="Currency 2" xfId="32" xr:uid="{3D4F0C15-AD69-46A2-9CA0-78E448C686D4}"/>
    <cellStyle name="Currency 3" xfId="33" xr:uid="{DCBC67D7-36C4-4867-8A0B-25283F3D1B7F}"/>
    <cellStyle name="default" xfId="34" xr:uid="{EC3AC5A4-EB54-4FE3-BB03-1536D0EA5CCE}"/>
    <cellStyle name="Explanatory Text 2" xfId="35" xr:uid="{C0125978-FDCF-4630-8D09-2CB0362C4699}"/>
    <cellStyle name="Good 2" xfId="36" xr:uid="{55F6B905-2E6C-4F9A-915D-A5218C5F19CB}"/>
    <cellStyle name="Heading 1 2" xfId="37" xr:uid="{32B3BE48-E234-4AAE-A0B9-77EF29403004}"/>
    <cellStyle name="Heading 2 2" xfId="38" xr:uid="{CBE2DF23-D3EC-4FA4-B5CB-71B8FDB74A72}"/>
    <cellStyle name="Heading 3 2" xfId="39" xr:uid="{6D308980-DD32-4129-9114-76E27E0FE144}"/>
    <cellStyle name="Heading 4 2" xfId="40" xr:uid="{060FADBE-6E3B-465C-941E-B564C670A285}"/>
    <cellStyle name="Hyperkobling" xfId="56" builtinId="8"/>
    <cellStyle name="Input 2" xfId="41" xr:uid="{57D57E50-C588-4ABB-B880-D4D42E05DEDB}"/>
    <cellStyle name="Komma" xfId="57" builtinId="3"/>
    <cellStyle name="Linked Cell 2" xfId="42" xr:uid="{52C1DBDC-4E75-4F77-AA20-9A83D4042C54}"/>
    <cellStyle name="Locked" xfId="43" xr:uid="{AC8F64BE-1207-4696-9765-8AF10D9CFD74}"/>
    <cellStyle name="Neutral 2" xfId="44" xr:uid="{F5F9A5A0-6CE6-454B-BA14-288203346C54}"/>
    <cellStyle name="Normal" xfId="0" builtinId="0"/>
    <cellStyle name="Normal 2" xfId="2" xr:uid="{E85FCA6A-7CB4-466C-9BD8-BA00CE2F1B6A}"/>
    <cellStyle name="Normal 3" xfId="45" xr:uid="{8CD42632-36F0-42E5-92FB-57FB657D31F6}"/>
    <cellStyle name="Note 2" xfId="46" xr:uid="{C3B61555-331B-4EBE-AE29-837F465A1114}"/>
    <cellStyle name="Output 2" xfId="47" xr:uid="{E0946A4F-EE5F-426E-ADA4-BE50ADB7BDBB}"/>
    <cellStyle name="Percent 2" xfId="48" xr:uid="{0888D25D-D3B3-4748-8EE7-68C897DF3BD5}"/>
    <cellStyle name="Percent 2 2" xfId="49" xr:uid="{CAD522CC-A367-4EFA-993B-C7525D1E2D16}"/>
    <cellStyle name="Percent 3" xfId="50" xr:uid="{CCDD6243-4FCE-44D0-89C5-FBD82B0FB87C}"/>
    <cellStyle name="Percent 4" xfId="51" xr:uid="{9B44D725-5AB4-4314-A548-479161007C53}"/>
    <cellStyle name="Percent 5" xfId="52" xr:uid="{EDBE970F-9DBB-4C6D-BC76-03724D5F61CD}"/>
    <cellStyle name="Prosent" xfId="1" builtinId="5"/>
    <cellStyle name="Title 2" xfId="53" xr:uid="{044DDE7F-DF0D-4505-9B7A-96A57E698E89}"/>
    <cellStyle name="Total 2" xfId="54" xr:uid="{01E2FF1A-ADF9-4635-A812-78EBDC8219FD}"/>
    <cellStyle name="Warning Text 2" xfId="55" xr:uid="{6DCFB1CE-5640-497D-9966-EF6EEEB42FCA}"/>
  </cellStyles>
  <dxfs count="0"/>
  <tableStyles count="0" defaultTableStyle="TableStyleMedium2" defaultPivotStyle="PivotStyleLight16"/>
  <colors>
    <mruColors>
      <color rgb="FF00778B"/>
      <color rgb="FFD6EBEE"/>
      <color rgb="FF9593CF"/>
      <color rgb="FFEAE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511969</xdr:colOff>
      <xdr:row>0</xdr:row>
      <xdr:rowOff>107156</xdr:rowOff>
    </xdr:from>
    <xdr:to>
      <xdr:col>10</xdr:col>
      <xdr:colOff>149225</xdr:colOff>
      <xdr:row>3</xdr:row>
      <xdr:rowOff>21590</xdr:rowOff>
    </xdr:to>
    <xdr:pic>
      <xdr:nvPicPr>
        <xdr:cNvPr id="2" name="Bilde 1">
          <a:extLst>
            <a:ext uri="{FF2B5EF4-FFF2-40B4-BE49-F238E27FC236}">
              <a16:creationId xmlns:a16="http://schemas.microsoft.com/office/drawing/2014/main" id="{E81E47B9-BE6A-4113-8594-90A8D6939E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0719" y="107156"/>
          <a:ext cx="2911475" cy="97409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03F3-DFFC-41E1-B845-876A7F948B8A}">
  <dimension ref="B2:P36"/>
  <sheetViews>
    <sheetView showGridLines="0" tabSelected="1" zoomScaleNormal="100" workbookViewId="0">
      <selection activeCell="O12" sqref="O12"/>
    </sheetView>
  </sheetViews>
  <sheetFormatPr baseColWidth="10" defaultColWidth="11.42578125" defaultRowHeight="15" x14ac:dyDescent="0.25"/>
  <cols>
    <col min="1" max="1" width="5.42578125" customWidth="1"/>
    <col min="2" max="2" width="26.140625" customWidth="1"/>
    <col min="3" max="3" width="12.85546875" customWidth="1"/>
    <col min="10" max="10" width="14.85546875" customWidth="1"/>
  </cols>
  <sheetData>
    <row r="2" spans="2:16" ht="42" x14ac:dyDescent="0.65">
      <c r="B2" s="50" t="s">
        <v>0</v>
      </c>
    </row>
    <row r="3" spans="2:16" ht="26.25" x14ac:dyDescent="0.4">
      <c r="B3" s="51" t="s">
        <v>1</v>
      </c>
    </row>
    <row r="5" spans="2:16" ht="39.75" customHeight="1" x14ac:dyDescent="0.25">
      <c r="B5" s="113" t="s">
        <v>87</v>
      </c>
      <c r="C5" s="114"/>
      <c r="D5" s="114"/>
      <c r="E5" s="114"/>
      <c r="F5" s="114"/>
      <c r="G5" s="114"/>
      <c r="H5" s="114"/>
      <c r="I5" s="114"/>
      <c r="J5" s="114"/>
      <c r="K5" s="114"/>
      <c r="L5" s="115"/>
      <c r="M5" s="12"/>
      <c r="N5" s="12"/>
      <c r="O5" s="12"/>
      <c r="P5" s="12"/>
    </row>
    <row r="6" spans="2:16" ht="39.75" customHeight="1" x14ac:dyDescent="0.25">
      <c r="B6" s="116"/>
      <c r="C6" s="117"/>
      <c r="D6" s="117"/>
      <c r="E6" s="117"/>
      <c r="F6" s="117"/>
      <c r="G6" s="117"/>
      <c r="H6" s="117"/>
      <c r="I6" s="117"/>
      <c r="J6" s="117"/>
      <c r="K6" s="117"/>
      <c r="L6" s="118"/>
      <c r="M6" s="12"/>
      <c r="N6" s="13"/>
      <c r="O6" s="12"/>
      <c r="P6" s="12"/>
    </row>
    <row r="7" spans="2:16" ht="39.75" customHeight="1" x14ac:dyDescent="0.25">
      <c r="B7" s="116"/>
      <c r="C7" s="117"/>
      <c r="D7" s="117"/>
      <c r="E7" s="117"/>
      <c r="F7" s="117"/>
      <c r="G7" s="117"/>
      <c r="H7" s="117"/>
      <c r="I7" s="117"/>
      <c r="J7" s="117"/>
      <c r="K7" s="117"/>
      <c r="L7" s="118"/>
      <c r="M7" s="13"/>
      <c r="O7" s="13"/>
      <c r="P7" s="13"/>
    </row>
    <row r="8" spans="2:16" ht="39.75" customHeight="1" x14ac:dyDescent="0.25">
      <c r="B8" s="116"/>
      <c r="C8" s="117"/>
      <c r="D8" s="117"/>
      <c r="E8" s="117"/>
      <c r="F8" s="117"/>
      <c r="G8" s="117"/>
      <c r="H8" s="117"/>
      <c r="I8" s="117"/>
      <c r="J8" s="117"/>
      <c r="K8" s="117"/>
      <c r="L8" s="118"/>
      <c r="M8" s="13"/>
      <c r="N8" s="13"/>
      <c r="O8" s="13"/>
      <c r="P8" s="13"/>
    </row>
    <row r="9" spans="2:16" ht="39.75" customHeight="1" x14ac:dyDescent="0.25">
      <c r="B9" s="119"/>
      <c r="C9" s="120"/>
      <c r="D9" s="120"/>
      <c r="E9" s="120"/>
      <c r="F9" s="120"/>
      <c r="G9" s="120"/>
      <c r="H9" s="120"/>
      <c r="I9" s="120"/>
      <c r="J9" s="120"/>
      <c r="K9" s="120"/>
      <c r="L9" s="121"/>
      <c r="M9" s="13"/>
      <c r="N9" s="13"/>
      <c r="O9" s="13"/>
      <c r="P9" s="13"/>
    </row>
    <row r="10" spans="2:16" x14ac:dyDescent="0.25">
      <c r="B10" s="11"/>
      <c r="D10" s="14"/>
      <c r="E10" s="13"/>
      <c r="F10" s="13"/>
      <c r="G10" s="13"/>
      <c r="H10" s="13"/>
      <c r="I10" s="13"/>
      <c r="J10" s="13"/>
      <c r="K10" s="13"/>
      <c r="L10" s="13"/>
      <c r="M10" s="13"/>
      <c r="N10" s="13"/>
      <c r="O10" s="13"/>
      <c r="P10" s="13"/>
    </row>
    <row r="11" spans="2:16" x14ac:dyDescent="0.25">
      <c r="B11" s="17" t="s">
        <v>2</v>
      </c>
      <c r="D11" s="14"/>
      <c r="E11" s="14"/>
      <c r="F11" s="14"/>
      <c r="G11" s="14"/>
      <c r="H11" s="14"/>
      <c r="I11" s="14"/>
      <c r="J11" s="14"/>
      <c r="K11" s="14"/>
      <c r="L11" s="14"/>
      <c r="M11" s="13"/>
      <c r="N11" s="13"/>
      <c r="O11" s="13"/>
      <c r="P11" s="13"/>
    </row>
    <row r="12" spans="2:16" x14ac:dyDescent="0.25">
      <c r="D12" s="14"/>
      <c r="E12" s="14"/>
      <c r="F12" s="14"/>
      <c r="G12" s="14"/>
      <c r="H12" s="14"/>
      <c r="I12" s="14"/>
      <c r="J12" s="14"/>
      <c r="K12" s="14"/>
      <c r="L12" s="14"/>
    </row>
    <row r="13" spans="2:16" ht="15.75" customHeight="1" x14ac:dyDescent="0.25">
      <c r="B13" s="40" t="s">
        <v>3</v>
      </c>
      <c r="C13" s="122"/>
      <c r="D13" s="123"/>
      <c r="E13" s="123"/>
      <c r="F13" s="123"/>
      <c r="G13" s="124"/>
      <c r="H13" s="14"/>
      <c r="I13" s="14"/>
      <c r="J13" s="14"/>
      <c r="K13" s="14"/>
      <c r="L13" s="14"/>
      <c r="N13" s="16"/>
    </row>
    <row r="14" spans="2:16" ht="15.75" customHeight="1" x14ac:dyDescent="0.25">
      <c r="B14" s="20" t="s">
        <v>4</v>
      </c>
      <c r="C14" s="122" t="s">
        <v>5</v>
      </c>
      <c r="D14" s="123"/>
      <c r="E14" s="123"/>
      <c r="F14" s="123"/>
      <c r="G14" s="124"/>
      <c r="H14" s="14"/>
      <c r="I14" s="14"/>
      <c r="J14" s="14"/>
      <c r="K14" s="14"/>
      <c r="L14" s="14"/>
    </row>
    <row r="15" spans="2:16" ht="15.75" customHeight="1" x14ac:dyDescent="0.25">
      <c r="B15" s="21" t="s">
        <v>6</v>
      </c>
      <c r="C15" s="122"/>
      <c r="D15" s="123"/>
      <c r="E15" s="123"/>
      <c r="F15" s="123"/>
      <c r="G15" s="124"/>
      <c r="H15" s="14"/>
      <c r="I15" s="14"/>
      <c r="J15" s="14"/>
      <c r="K15" s="14"/>
      <c r="L15" s="14"/>
    </row>
    <row r="16" spans="2:16" ht="15.75" customHeight="1" x14ac:dyDescent="0.25">
      <c r="B16" s="22"/>
      <c r="C16" s="11"/>
      <c r="D16" s="14"/>
      <c r="E16" s="14"/>
      <c r="F16" s="14"/>
      <c r="G16" s="14"/>
      <c r="H16" s="14"/>
      <c r="I16" s="14"/>
      <c r="J16" s="14"/>
      <c r="K16" s="14"/>
      <c r="L16" s="14"/>
    </row>
    <row r="17" spans="2:12" ht="15.75" customHeight="1" x14ac:dyDescent="0.25">
      <c r="D17" s="14"/>
      <c r="E17" s="14"/>
      <c r="F17" s="14"/>
      <c r="G17" s="14"/>
      <c r="H17" s="14"/>
      <c r="I17" s="14"/>
      <c r="J17" s="14"/>
      <c r="K17" s="14"/>
      <c r="L17" s="14"/>
    </row>
    <row r="18" spans="2:12" ht="15.75" x14ac:dyDescent="0.25">
      <c r="B18" s="112" t="s">
        <v>7</v>
      </c>
      <c r="C18" s="54"/>
      <c r="D18" s="54"/>
      <c r="E18" s="54"/>
      <c r="F18" s="54"/>
      <c r="G18" s="54"/>
      <c r="H18" s="54"/>
      <c r="I18" s="54"/>
      <c r="J18" s="54"/>
      <c r="K18" s="54"/>
      <c r="L18" s="55"/>
    </row>
    <row r="19" spans="2:12" x14ac:dyDescent="0.25">
      <c r="B19" s="56" t="s">
        <v>8</v>
      </c>
      <c r="C19" s="57"/>
      <c r="D19" s="57"/>
      <c r="E19" s="57"/>
      <c r="F19" s="57"/>
      <c r="G19" s="57"/>
      <c r="H19" s="57"/>
      <c r="I19" s="57"/>
      <c r="J19" s="57"/>
      <c r="K19" s="57"/>
      <c r="L19" s="58"/>
    </row>
    <row r="20" spans="2:12" x14ac:dyDescent="0.25">
      <c r="B20" s="101" t="s">
        <v>9</v>
      </c>
      <c r="C20" s="59"/>
      <c r="D20" s="59"/>
      <c r="E20" s="59"/>
      <c r="F20" s="59"/>
      <c r="G20" s="59"/>
      <c r="H20" s="59"/>
      <c r="I20" s="62"/>
      <c r="J20" s="62"/>
      <c r="K20" s="62"/>
      <c r="L20" s="62"/>
    </row>
    <row r="21" spans="2:12" x14ac:dyDescent="0.25">
      <c r="B21" s="61"/>
      <c r="C21" s="62"/>
      <c r="D21" s="62"/>
      <c r="E21" s="62"/>
      <c r="F21" s="62"/>
      <c r="G21" s="62"/>
      <c r="H21" s="62"/>
      <c r="I21" s="62"/>
      <c r="J21" s="62"/>
      <c r="K21" s="62"/>
      <c r="L21" s="58"/>
    </row>
    <row r="22" spans="2:12" x14ac:dyDescent="0.25">
      <c r="B22" s="56" t="s">
        <v>80</v>
      </c>
      <c r="C22" s="62"/>
      <c r="D22" s="62"/>
      <c r="E22" s="62"/>
      <c r="F22" s="62"/>
      <c r="G22" s="62"/>
      <c r="H22" s="62"/>
      <c r="I22" s="62"/>
      <c r="J22" s="62"/>
      <c r="K22" s="62"/>
      <c r="L22" s="58"/>
    </row>
    <row r="23" spans="2:12" x14ac:dyDescent="0.25">
      <c r="B23" s="101" t="s">
        <v>81</v>
      </c>
      <c r="C23" s="59"/>
      <c r="D23" s="59"/>
      <c r="E23" s="59"/>
      <c r="F23" s="59"/>
      <c r="G23" s="59"/>
      <c r="H23" s="59"/>
      <c r="I23" s="59"/>
      <c r="J23" s="59"/>
      <c r="K23" s="59"/>
      <c r="L23" s="60"/>
    </row>
    <row r="24" spans="2:12" x14ac:dyDescent="0.25">
      <c r="B24" s="101" t="s">
        <v>82</v>
      </c>
      <c r="C24" s="63"/>
      <c r="D24" s="63"/>
      <c r="E24" s="63"/>
      <c r="F24" s="63"/>
      <c r="G24" s="63"/>
      <c r="H24" s="63"/>
      <c r="I24" s="63"/>
      <c r="J24" s="63"/>
      <c r="K24" s="63"/>
      <c r="L24" s="64"/>
    </row>
    <row r="25" spans="2:12" x14ac:dyDescent="0.25">
      <c r="B25" s="101" t="s">
        <v>73</v>
      </c>
      <c r="C25" s="63"/>
      <c r="D25" s="63"/>
      <c r="E25" s="63"/>
      <c r="F25" s="63"/>
      <c r="G25" s="63"/>
      <c r="H25" s="63"/>
      <c r="I25" s="63"/>
      <c r="J25" s="63"/>
      <c r="K25" s="63"/>
      <c r="L25" s="64"/>
    </row>
    <row r="26" spans="2:12" x14ac:dyDescent="0.25">
      <c r="B26" s="101" t="s">
        <v>10</v>
      </c>
      <c r="C26" s="59"/>
      <c r="D26" s="59"/>
      <c r="E26" s="59"/>
      <c r="F26" s="59"/>
      <c r="G26" s="59"/>
      <c r="H26" s="59"/>
      <c r="I26" s="59"/>
      <c r="J26" s="59"/>
      <c r="K26" s="59"/>
      <c r="L26" s="60"/>
    </row>
    <row r="27" spans="2:12" x14ac:dyDescent="0.25">
      <c r="B27" s="61"/>
      <c r="C27" s="62"/>
      <c r="D27" s="62"/>
      <c r="E27" s="62"/>
      <c r="F27" s="62"/>
      <c r="G27" s="62"/>
      <c r="H27" s="62"/>
      <c r="I27" s="62"/>
      <c r="J27" s="62"/>
      <c r="K27" s="62"/>
      <c r="L27" s="58"/>
    </row>
    <row r="28" spans="2:12" x14ac:dyDescent="0.25">
      <c r="B28" s="56" t="s">
        <v>79</v>
      </c>
      <c r="C28" s="62"/>
      <c r="D28" s="62"/>
      <c r="E28" s="62"/>
      <c r="F28" s="62"/>
      <c r="G28" s="62"/>
      <c r="H28" s="62"/>
      <c r="I28" s="62"/>
      <c r="J28" s="62"/>
      <c r="K28" s="62"/>
      <c r="L28" s="58"/>
    </row>
    <row r="29" spans="2:12" x14ac:dyDescent="0.25">
      <c r="B29" s="101" t="s">
        <v>83</v>
      </c>
      <c r="C29" s="101"/>
      <c r="D29" s="101"/>
      <c r="E29" s="101"/>
      <c r="F29" s="101"/>
      <c r="G29" s="101"/>
      <c r="H29" s="101"/>
      <c r="I29" s="101"/>
      <c r="J29" s="59"/>
      <c r="K29" s="59"/>
      <c r="L29" s="60"/>
    </row>
    <row r="30" spans="2:12" x14ac:dyDescent="0.25">
      <c r="B30" s="101" t="s">
        <v>84</v>
      </c>
      <c r="C30" s="101"/>
      <c r="D30" s="101"/>
      <c r="E30" s="101"/>
      <c r="F30" s="101"/>
      <c r="G30" s="101"/>
      <c r="H30" s="101"/>
      <c r="I30" s="101"/>
      <c r="J30" s="59"/>
      <c r="K30" s="59"/>
      <c r="L30" s="60"/>
    </row>
    <row r="31" spans="2:12" x14ac:dyDescent="0.25">
      <c r="B31" s="101" t="s">
        <v>11</v>
      </c>
      <c r="C31" s="101"/>
      <c r="D31" s="101"/>
      <c r="E31" s="101"/>
      <c r="F31" s="101"/>
      <c r="G31" s="101"/>
      <c r="H31" s="101"/>
      <c r="I31" s="101"/>
      <c r="J31" s="59"/>
      <c r="K31" s="59"/>
      <c r="L31" s="60"/>
    </row>
    <row r="32" spans="2:12" x14ac:dyDescent="0.25">
      <c r="B32" s="61"/>
      <c r="C32" s="62"/>
      <c r="D32" s="62"/>
      <c r="E32" s="62"/>
      <c r="F32" s="62"/>
      <c r="G32" s="62"/>
      <c r="H32" s="62"/>
      <c r="I32" s="62"/>
      <c r="J32" s="62"/>
      <c r="K32" s="62"/>
      <c r="L32" s="58"/>
    </row>
    <row r="33" spans="2:12" x14ac:dyDescent="0.25">
      <c r="B33" s="56" t="s">
        <v>12</v>
      </c>
      <c r="C33" s="62"/>
      <c r="D33" s="62"/>
      <c r="E33" s="62"/>
      <c r="F33" s="62"/>
      <c r="G33" s="62"/>
      <c r="H33" s="62"/>
      <c r="I33" s="62"/>
      <c r="J33" s="62"/>
      <c r="K33" s="62"/>
      <c r="L33" s="58"/>
    </row>
    <row r="34" spans="2:12" x14ac:dyDescent="0.25">
      <c r="B34" s="101" t="s">
        <v>13</v>
      </c>
      <c r="C34" s="65"/>
      <c r="D34" s="65"/>
      <c r="E34" s="65"/>
      <c r="F34" s="65"/>
      <c r="G34" s="65"/>
      <c r="H34" s="65"/>
      <c r="I34" s="65"/>
      <c r="J34" s="65"/>
      <c r="K34" s="65"/>
      <c r="L34" s="66"/>
    </row>
    <row r="35" spans="2:12" x14ac:dyDescent="0.25">
      <c r="B35" s="61"/>
      <c r="C35" s="62"/>
      <c r="D35" s="62"/>
      <c r="E35" s="62"/>
      <c r="F35" s="62"/>
      <c r="G35" s="62"/>
      <c r="H35" s="62"/>
      <c r="I35" s="62"/>
      <c r="J35" s="62"/>
      <c r="K35" s="62"/>
      <c r="L35" s="58"/>
    </row>
    <row r="36" spans="2:12" x14ac:dyDescent="0.25">
      <c r="B36" s="61" t="s">
        <v>86</v>
      </c>
      <c r="C36" s="62"/>
      <c r="D36" s="62"/>
      <c r="E36" s="62"/>
      <c r="F36" s="62"/>
      <c r="G36" s="62"/>
      <c r="H36" s="62"/>
      <c r="I36" s="62"/>
      <c r="J36" s="62"/>
      <c r="K36" s="62"/>
      <c r="L36" s="58"/>
    </row>
  </sheetData>
  <mergeCells count="4">
    <mergeCell ref="B5:L9"/>
    <mergeCell ref="C13:G13"/>
    <mergeCell ref="C14:G14"/>
    <mergeCell ref="C15:G15"/>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88AC8-14F9-4E0C-8B0D-DF5BC71308F9}">
  <dimension ref="A1:N56"/>
  <sheetViews>
    <sheetView zoomScaleNormal="100" workbookViewId="0">
      <selection activeCell="J32" sqref="J32"/>
    </sheetView>
  </sheetViews>
  <sheetFormatPr baseColWidth="10" defaultColWidth="10.85546875" defaultRowHeight="15" x14ac:dyDescent="0.25"/>
  <cols>
    <col min="1" max="1" width="10.5703125" style="1" bestFit="1" customWidth="1"/>
    <col min="2" max="2" width="2.85546875" style="1" customWidth="1"/>
    <col min="3" max="3" width="66.85546875" style="1" customWidth="1"/>
    <col min="4" max="8" width="10.7109375" style="29" customWidth="1"/>
    <col min="9" max="9" width="10.7109375" style="1" customWidth="1"/>
    <col min="10" max="10" width="12.140625" style="1" bestFit="1" customWidth="1"/>
    <col min="11" max="11" width="11.42578125" style="1" bestFit="1" customWidth="1"/>
    <col min="12" max="14" width="10.7109375" style="1" customWidth="1"/>
    <col min="15" max="16384" width="10.85546875" style="1"/>
  </cols>
  <sheetData>
    <row r="1" spans="1:9" ht="21" x14ac:dyDescent="0.25">
      <c r="C1" s="157" t="str">
        <f>'Cover page'!B34</f>
        <v>4. Budgetary consequences calculations when submitting without a cost-effectiveness model</v>
      </c>
      <c r="D1" s="157"/>
      <c r="E1" s="157"/>
      <c r="F1" s="157"/>
      <c r="G1" s="157"/>
      <c r="H1" s="157"/>
    </row>
    <row r="2" spans="1:9" x14ac:dyDescent="0.25">
      <c r="D2" s="1"/>
      <c r="E2" s="1"/>
      <c r="F2" s="1"/>
      <c r="G2" s="1"/>
      <c r="H2" s="1"/>
    </row>
    <row r="3" spans="1:9" ht="15" customHeight="1" x14ac:dyDescent="0.25">
      <c r="C3" s="165" t="s">
        <v>56</v>
      </c>
      <c r="D3" s="168" t="s">
        <v>46</v>
      </c>
      <c r="E3" s="168"/>
      <c r="F3" s="168"/>
      <c r="G3" s="168"/>
      <c r="H3" s="1"/>
    </row>
    <row r="4" spans="1:9" x14ac:dyDescent="0.25">
      <c r="C4" s="166"/>
      <c r="D4" s="168"/>
      <c r="E4" s="168"/>
      <c r="F4" s="168"/>
      <c r="G4" s="168"/>
      <c r="H4" s="1"/>
    </row>
    <row r="5" spans="1:9" x14ac:dyDescent="0.25">
      <c r="C5" s="166"/>
      <c r="D5" s="169" t="s">
        <v>20</v>
      </c>
      <c r="E5" s="169"/>
      <c r="F5" s="169" t="s">
        <v>21</v>
      </c>
      <c r="G5" s="169"/>
      <c r="H5" s="1"/>
    </row>
    <row r="6" spans="1:9" x14ac:dyDescent="0.25">
      <c r="C6" s="167"/>
      <c r="D6" s="170"/>
      <c r="E6" s="170"/>
      <c r="F6" s="170"/>
      <c r="G6" s="170"/>
    </row>
    <row r="7" spans="1:9" x14ac:dyDescent="0.25">
      <c r="A7" s="8"/>
    </row>
    <row r="8" spans="1:9" x14ac:dyDescent="0.25">
      <c r="A8" s="7" t="s">
        <v>2</v>
      </c>
      <c r="C8" s="147" t="str">
        <f>"Scenario: "&amp;Brand_name&amp;" is approved for reimbursement"</f>
        <v>Scenario: &lt;intervention&gt; is approved for reimbursement</v>
      </c>
      <c r="D8" s="147"/>
      <c r="E8" s="147"/>
      <c r="F8" s="147"/>
      <c r="G8" s="147"/>
      <c r="H8" s="147"/>
    </row>
    <row r="9" spans="1:9" x14ac:dyDescent="0.25">
      <c r="C9" s="6"/>
      <c r="D9" s="27">
        <f t="shared" ref="D9" ca="1" si="0">YEAR(TODAY())+1</f>
        <v>2024</v>
      </c>
      <c r="E9" s="27">
        <f ca="1">D9+1</f>
        <v>2025</v>
      </c>
      <c r="F9" s="27">
        <f t="shared" ref="F9:H9" ca="1" si="1">E9+1</f>
        <v>2026</v>
      </c>
      <c r="G9" s="27">
        <f t="shared" ca="1" si="1"/>
        <v>2027</v>
      </c>
      <c r="H9" s="27">
        <f t="shared" ca="1" si="1"/>
        <v>2028</v>
      </c>
      <c r="I9" s="52"/>
    </row>
    <row r="10" spans="1:9" ht="15" customHeight="1" x14ac:dyDescent="0.25">
      <c r="A10" s="8"/>
      <c r="C10" s="42" t="s">
        <v>57</v>
      </c>
      <c r="D10" s="36">
        <f>D29*D23</f>
        <v>0</v>
      </c>
      <c r="E10" s="36"/>
      <c r="F10" s="36"/>
      <c r="G10" s="36"/>
      <c r="H10" s="36"/>
    </row>
    <row r="11" spans="1:9" x14ac:dyDescent="0.25">
      <c r="A11" s="8"/>
      <c r="C11" s="42" t="s">
        <v>58</v>
      </c>
      <c r="D11" s="32">
        <v>0</v>
      </c>
      <c r="E11" s="36">
        <f>E30*E23</f>
        <v>0</v>
      </c>
      <c r="F11" s="36"/>
      <c r="G11" s="36"/>
      <c r="H11" s="36"/>
    </row>
    <row r="12" spans="1:9" x14ac:dyDescent="0.25">
      <c r="A12" s="8"/>
      <c r="C12" s="42" t="s">
        <v>59</v>
      </c>
      <c r="D12" s="32">
        <v>0</v>
      </c>
      <c r="E12" s="32">
        <v>0</v>
      </c>
      <c r="F12" s="36">
        <f>F31*F23</f>
        <v>0</v>
      </c>
      <c r="G12" s="36"/>
      <c r="H12" s="36"/>
    </row>
    <row r="13" spans="1:9" x14ac:dyDescent="0.25">
      <c r="A13" s="8" t="s">
        <v>60</v>
      </c>
      <c r="C13" s="42" t="s">
        <v>61</v>
      </c>
      <c r="D13" s="32">
        <v>0</v>
      </c>
      <c r="E13" s="32">
        <v>0</v>
      </c>
      <c r="F13" s="32">
        <v>0</v>
      </c>
      <c r="G13" s="36">
        <f>G32*G23</f>
        <v>0</v>
      </c>
      <c r="H13" s="36"/>
    </row>
    <row r="14" spans="1:9" x14ac:dyDescent="0.25">
      <c r="A14" s="8"/>
      <c r="C14" s="42" t="s">
        <v>62</v>
      </c>
      <c r="D14" s="32">
        <v>0</v>
      </c>
      <c r="E14" s="32">
        <v>0</v>
      </c>
      <c r="F14" s="32">
        <v>0</v>
      </c>
      <c r="G14" s="32">
        <v>0</v>
      </c>
      <c r="H14" s="36">
        <f>H33*H23</f>
        <v>0</v>
      </c>
    </row>
    <row r="15" spans="1:9" x14ac:dyDescent="0.25">
      <c r="C15" s="6"/>
      <c r="D15" s="27">
        <f t="shared" ref="D15" ca="1" si="2">YEAR(TODAY())+1</f>
        <v>2024</v>
      </c>
      <c r="E15" s="27">
        <f ca="1">D15+1</f>
        <v>2025</v>
      </c>
      <c r="F15" s="27">
        <f t="shared" ref="F15:H15" ca="1" si="3">E15+1</f>
        <v>2026</v>
      </c>
      <c r="G15" s="27">
        <f t="shared" ca="1" si="3"/>
        <v>2027</v>
      </c>
      <c r="H15" s="27">
        <f t="shared" ca="1" si="3"/>
        <v>2028</v>
      </c>
      <c r="I15" s="52"/>
    </row>
    <row r="16" spans="1:9" x14ac:dyDescent="0.25">
      <c r="C16" s="42" t="s">
        <v>63</v>
      </c>
      <c r="D16" s="36">
        <f>D29*(1-D23)</f>
        <v>0</v>
      </c>
      <c r="E16" s="36"/>
      <c r="F16" s="36"/>
      <c r="G16" s="36"/>
      <c r="H16" s="36"/>
      <c r="I16" s="52"/>
    </row>
    <row r="17" spans="1:14" x14ac:dyDescent="0.25">
      <c r="A17" s="8"/>
      <c r="C17" s="42" t="s">
        <v>64</v>
      </c>
      <c r="D17" s="32">
        <v>0</v>
      </c>
      <c r="E17" s="36">
        <f>E30*(1-E23)</f>
        <v>0</v>
      </c>
      <c r="F17" s="36"/>
      <c r="G17" s="36"/>
      <c r="H17" s="36"/>
      <c r="I17" s="52"/>
    </row>
    <row r="18" spans="1:14" x14ac:dyDescent="0.25">
      <c r="A18" s="8"/>
      <c r="C18" s="42" t="s">
        <v>65</v>
      </c>
      <c r="D18" s="32">
        <v>0</v>
      </c>
      <c r="E18" s="32">
        <v>0</v>
      </c>
      <c r="F18" s="36">
        <f>F31*(1-F23)</f>
        <v>0</v>
      </c>
      <c r="G18" s="36"/>
      <c r="H18" s="36"/>
      <c r="I18" s="52"/>
    </row>
    <row r="19" spans="1:14" x14ac:dyDescent="0.25">
      <c r="A19" s="8"/>
      <c r="C19" s="42" t="s">
        <v>66</v>
      </c>
      <c r="D19" s="32">
        <v>0</v>
      </c>
      <c r="E19" s="32">
        <v>0</v>
      </c>
      <c r="F19" s="32">
        <v>0</v>
      </c>
      <c r="G19" s="36">
        <f>G32*(1-G23)</f>
        <v>0</v>
      </c>
      <c r="H19" s="36"/>
      <c r="I19" s="52"/>
    </row>
    <row r="20" spans="1:14" x14ac:dyDescent="0.25">
      <c r="A20" s="8" t="s">
        <v>60</v>
      </c>
      <c r="C20" s="42" t="s">
        <v>67</v>
      </c>
      <c r="D20" s="32">
        <v>0</v>
      </c>
      <c r="E20" s="32">
        <v>0</v>
      </c>
      <c r="F20" s="32">
        <v>0</v>
      </c>
      <c r="G20" s="32">
        <v>0</v>
      </c>
      <c r="H20" s="36">
        <f>H33*(1-H23)</f>
        <v>0</v>
      </c>
      <c r="I20" s="52"/>
    </row>
    <row r="21" spans="1:14" x14ac:dyDescent="0.25">
      <c r="A21" s="8"/>
      <c r="C21" s="6" t="s">
        <v>68</v>
      </c>
      <c r="D21" s="41">
        <f>SUM(D16:D20)+SUM(D10:D14)</f>
        <v>0</v>
      </c>
      <c r="E21" s="41">
        <f t="shared" ref="E21:H21" si="4">SUM(E16:E20)+SUM(E10:E14)</f>
        <v>0</v>
      </c>
      <c r="F21" s="41">
        <f t="shared" si="4"/>
        <v>0</v>
      </c>
      <c r="G21" s="41">
        <f t="shared" si="4"/>
        <v>0</v>
      </c>
      <c r="H21" s="41">
        <f t="shared" si="4"/>
        <v>0</v>
      </c>
    </row>
    <row r="22" spans="1:14" x14ac:dyDescent="0.25">
      <c r="A22" s="8"/>
      <c r="B22" s="8"/>
      <c r="C22" s="8"/>
      <c r="D22" s="8"/>
      <c r="E22" s="8"/>
      <c r="F22" s="8"/>
      <c r="G22" s="8"/>
      <c r="H22" s="8"/>
    </row>
    <row r="23" spans="1:14" ht="15" customHeight="1" x14ac:dyDescent="0.25">
      <c r="A23" s="8"/>
      <c r="C23" s="6" t="str">
        <f>"Market share of "&amp;Brand_name&amp;" in new patients"</f>
        <v>Market share of &lt;intervention&gt; in new patients</v>
      </c>
      <c r="D23" s="46"/>
      <c r="E23" s="46"/>
      <c r="F23" s="46"/>
      <c r="G23" s="46"/>
      <c r="H23" s="46"/>
      <c r="I23" s="138" t="s">
        <v>69</v>
      </c>
      <c r="J23" s="159"/>
      <c r="K23" s="159"/>
      <c r="L23" s="159"/>
      <c r="M23" s="159"/>
      <c r="N23" s="160"/>
    </row>
    <row r="24" spans="1:14" x14ac:dyDescent="0.25">
      <c r="A24" s="8"/>
      <c r="C24" s="6" t="s">
        <v>70</v>
      </c>
      <c r="D24" s="49" t="e">
        <f>SUM(D10:D14)/SUM(D10:D14,D16:D20)</f>
        <v>#DIV/0!</v>
      </c>
      <c r="E24" s="49" t="e">
        <f t="shared" ref="E24:H24" si="5">SUM(E10:E14)/SUM(E10:E14,E16:E20)</f>
        <v>#DIV/0!</v>
      </c>
      <c r="F24" s="49" t="e">
        <f t="shared" si="5"/>
        <v>#DIV/0!</v>
      </c>
      <c r="G24" s="49" t="e">
        <f t="shared" si="5"/>
        <v>#DIV/0!</v>
      </c>
      <c r="H24" s="49" t="e">
        <f t="shared" si="5"/>
        <v>#DIV/0!</v>
      </c>
      <c r="I24" s="161"/>
      <c r="J24" s="162"/>
      <c r="K24" s="162"/>
      <c r="L24" s="162"/>
      <c r="M24" s="162"/>
      <c r="N24" s="163"/>
    </row>
    <row r="25" spans="1:14" x14ac:dyDescent="0.25">
      <c r="A25" s="8"/>
      <c r="C25" s="71"/>
      <c r="D25" s="70"/>
      <c r="E25" s="70"/>
      <c r="F25" s="70"/>
      <c r="G25" s="70"/>
      <c r="H25" s="70"/>
      <c r="I25" s="69"/>
      <c r="J25" s="69"/>
      <c r="K25" s="69"/>
      <c r="L25" s="69"/>
      <c r="M25" s="69"/>
      <c r="N25" s="69"/>
    </row>
    <row r="26" spans="1:14" x14ac:dyDescent="0.25">
      <c r="A26" s="8"/>
    </row>
    <row r="27" spans="1:14" x14ac:dyDescent="0.25">
      <c r="C27" s="147" t="str">
        <f>"Scenario: "&amp; Brand_name&amp;" is NOT approved for reimbursement"</f>
        <v>Scenario: &lt;intervention&gt; is NOT approved for reimbursement</v>
      </c>
      <c r="D27" s="147"/>
      <c r="E27" s="147"/>
      <c r="F27" s="147"/>
      <c r="G27" s="147"/>
      <c r="H27" s="147"/>
    </row>
    <row r="28" spans="1:14" x14ac:dyDescent="0.25">
      <c r="C28" s="6"/>
      <c r="D28" s="27">
        <f t="shared" ref="D28" ca="1" si="6">YEAR(TODAY())+1</f>
        <v>2024</v>
      </c>
      <c r="E28" s="27">
        <f ca="1">D28+1</f>
        <v>2025</v>
      </c>
      <c r="F28" s="27">
        <f t="shared" ref="F28:H28" ca="1" si="7">E28+1</f>
        <v>2026</v>
      </c>
      <c r="G28" s="27">
        <f t="shared" ca="1" si="7"/>
        <v>2027</v>
      </c>
      <c r="H28" s="27">
        <f t="shared" ca="1" si="7"/>
        <v>2028</v>
      </c>
    </row>
    <row r="29" spans="1:14" x14ac:dyDescent="0.25">
      <c r="A29" s="8"/>
      <c r="C29" s="42" t="s">
        <v>63</v>
      </c>
      <c r="D29" s="36">
        <f>'1. Patient population'!E11</f>
        <v>0</v>
      </c>
      <c r="E29" s="36"/>
      <c r="F29" s="36"/>
      <c r="G29" s="36"/>
      <c r="H29" s="36"/>
      <c r="I29" s="52"/>
      <c r="J29" s="47"/>
      <c r="K29" s="48"/>
    </row>
    <row r="30" spans="1:14" x14ac:dyDescent="0.25">
      <c r="A30" s="8"/>
      <c r="C30" s="42" t="s">
        <v>64</v>
      </c>
      <c r="D30" s="32">
        <v>0</v>
      </c>
      <c r="E30" s="36">
        <f>'1. Patient population'!F11</f>
        <v>0</v>
      </c>
      <c r="F30" s="36"/>
      <c r="G30" s="36"/>
      <c r="H30" s="36"/>
      <c r="I30" s="52"/>
      <c r="J30" s="47"/>
      <c r="K30" s="48"/>
    </row>
    <row r="31" spans="1:14" x14ac:dyDescent="0.25">
      <c r="A31" s="8"/>
      <c r="C31" s="42" t="s">
        <v>65</v>
      </c>
      <c r="D31" s="32">
        <v>0</v>
      </c>
      <c r="E31" s="32">
        <v>0</v>
      </c>
      <c r="F31" s="36">
        <f>'1. Patient population'!G11</f>
        <v>0</v>
      </c>
      <c r="G31" s="36"/>
      <c r="H31" s="36"/>
      <c r="I31" s="52"/>
      <c r="J31" s="47"/>
      <c r="K31" s="48"/>
    </row>
    <row r="32" spans="1:14" x14ac:dyDescent="0.25">
      <c r="A32" s="8" t="s">
        <v>60</v>
      </c>
      <c r="C32" s="42" t="s">
        <v>66</v>
      </c>
      <c r="D32" s="32">
        <v>0</v>
      </c>
      <c r="E32" s="32">
        <v>0</v>
      </c>
      <c r="F32" s="32">
        <v>0</v>
      </c>
      <c r="G32" s="36">
        <f>'1. Patient population'!H11</f>
        <v>0</v>
      </c>
      <c r="H32" s="36"/>
      <c r="I32" s="52"/>
      <c r="J32" s="47"/>
      <c r="K32" s="48"/>
    </row>
    <row r="33" spans="1:11" x14ac:dyDescent="0.25">
      <c r="A33" s="8"/>
      <c r="C33" s="42" t="s">
        <v>67</v>
      </c>
      <c r="D33" s="32">
        <v>0</v>
      </c>
      <c r="E33" s="32">
        <v>0</v>
      </c>
      <c r="F33" s="32">
        <v>0</v>
      </c>
      <c r="G33" s="32">
        <v>0</v>
      </c>
      <c r="H33" s="36">
        <f>'1. Patient population'!I11</f>
        <v>0</v>
      </c>
      <c r="I33" s="52"/>
      <c r="J33" s="47"/>
      <c r="K33" s="48"/>
    </row>
    <row r="34" spans="1:11" x14ac:dyDescent="0.25">
      <c r="C34" s="6" t="s">
        <v>68</v>
      </c>
      <c r="D34" s="41">
        <f>SUM(D29:D33)</f>
        <v>0</v>
      </c>
      <c r="E34" s="41">
        <f t="shared" ref="E34:H34" si="8">SUM(E29:E33)</f>
        <v>0</v>
      </c>
      <c r="F34" s="41">
        <f t="shared" si="8"/>
        <v>0</v>
      </c>
      <c r="G34" s="41">
        <f t="shared" si="8"/>
        <v>0</v>
      </c>
      <c r="H34" s="41">
        <f t="shared" si="8"/>
        <v>0</v>
      </c>
    </row>
    <row r="35" spans="1:11" x14ac:dyDescent="0.25">
      <c r="C35" s="71"/>
      <c r="D35" s="71"/>
      <c r="E35" s="71"/>
      <c r="F35" s="71"/>
      <c r="G35" s="71"/>
      <c r="H35" s="71"/>
    </row>
    <row r="36" spans="1:11" x14ac:dyDescent="0.25">
      <c r="C36" s="29"/>
    </row>
    <row r="37" spans="1:11" x14ac:dyDescent="0.25">
      <c r="C37" s="147" t="s">
        <v>71</v>
      </c>
      <c r="D37" s="147"/>
      <c r="E37" s="147"/>
      <c r="F37" s="147"/>
      <c r="G37" s="147"/>
      <c r="H37" s="147"/>
    </row>
    <row r="38" spans="1:11" x14ac:dyDescent="0.25">
      <c r="C38" s="6"/>
      <c r="D38" s="27">
        <f t="shared" ref="D38" ca="1" si="9">YEAR(TODAY())+1</f>
        <v>2024</v>
      </c>
      <c r="E38" s="27">
        <f ca="1">D38+1</f>
        <v>2025</v>
      </c>
      <c r="F38" s="27">
        <f t="shared" ref="F38:H38" ca="1" si="10">E38+1</f>
        <v>2026</v>
      </c>
      <c r="G38" s="27">
        <f t="shared" ca="1" si="10"/>
        <v>2027</v>
      </c>
      <c r="H38" s="27">
        <f t="shared" ca="1" si="10"/>
        <v>2028</v>
      </c>
    </row>
    <row r="39" spans="1:11" x14ac:dyDescent="0.25">
      <c r="C39" s="164" t="str">
        <f>Brand_name&amp;" is approved for reimbursement"</f>
        <v>&lt;intervention&gt; is approved for reimbursement</v>
      </c>
      <c r="D39" s="164"/>
      <c r="E39" s="164"/>
      <c r="F39" s="164"/>
      <c r="G39" s="164"/>
      <c r="H39" s="164"/>
    </row>
    <row r="40" spans="1:11" x14ac:dyDescent="0.25">
      <c r="C40" s="42" t="s">
        <v>29</v>
      </c>
      <c r="D40" s="24">
        <f t="shared" ref="D40:H44" si="11">$D$6*D10+D16*$F$6</f>
        <v>0</v>
      </c>
      <c r="E40" s="24">
        <f t="shared" si="11"/>
        <v>0</v>
      </c>
      <c r="F40" s="24">
        <f t="shared" si="11"/>
        <v>0</v>
      </c>
      <c r="G40" s="24">
        <f t="shared" si="11"/>
        <v>0</v>
      </c>
      <c r="H40" s="24">
        <f t="shared" si="11"/>
        <v>0</v>
      </c>
    </row>
    <row r="41" spans="1:11" x14ac:dyDescent="0.25">
      <c r="C41" s="42" t="s">
        <v>30</v>
      </c>
      <c r="D41" s="32">
        <f t="shared" si="11"/>
        <v>0</v>
      </c>
      <c r="E41" s="24">
        <f t="shared" si="11"/>
        <v>0</v>
      </c>
      <c r="F41" s="24">
        <f t="shared" si="11"/>
        <v>0</v>
      </c>
      <c r="G41" s="24">
        <f t="shared" si="11"/>
        <v>0</v>
      </c>
      <c r="H41" s="24">
        <f t="shared" si="11"/>
        <v>0</v>
      </c>
    </row>
    <row r="42" spans="1:11" x14ac:dyDescent="0.25">
      <c r="C42" s="42" t="s">
        <v>31</v>
      </c>
      <c r="D42" s="32">
        <f t="shared" si="11"/>
        <v>0</v>
      </c>
      <c r="E42" s="32">
        <f t="shared" si="11"/>
        <v>0</v>
      </c>
      <c r="F42" s="24">
        <f t="shared" si="11"/>
        <v>0</v>
      </c>
      <c r="G42" s="24">
        <f t="shared" si="11"/>
        <v>0</v>
      </c>
      <c r="H42" s="24">
        <f t="shared" si="11"/>
        <v>0</v>
      </c>
    </row>
    <row r="43" spans="1:11" x14ac:dyDescent="0.25">
      <c r="C43" s="42" t="s">
        <v>32</v>
      </c>
      <c r="D43" s="32">
        <f t="shared" si="11"/>
        <v>0</v>
      </c>
      <c r="E43" s="32">
        <f t="shared" si="11"/>
        <v>0</v>
      </c>
      <c r="F43" s="32">
        <f t="shared" si="11"/>
        <v>0</v>
      </c>
      <c r="G43" s="24">
        <f t="shared" si="11"/>
        <v>0</v>
      </c>
      <c r="H43" s="24">
        <f t="shared" si="11"/>
        <v>0</v>
      </c>
    </row>
    <row r="44" spans="1:11" x14ac:dyDescent="0.25">
      <c r="C44" s="42" t="s">
        <v>33</v>
      </c>
      <c r="D44" s="32">
        <f t="shared" si="11"/>
        <v>0</v>
      </c>
      <c r="E44" s="32">
        <f t="shared" si="11"/>
        <v>0</v>
      </c>
      <c r="F44" s="32">
        <f t="shared" si="11"/>
        <v>0</v>
      </c>
      <c r="G44" s="32">
        <f t="shared" si="11"/>
        <v>0</v>
      </c>
      <c r="H44" s="24">
        <f t="shared" si="11"/>
        <v>0</v>
      </c>
    </row>
    <row r="45" spans="1:11" x14ac:dyDescent="0.25">
      <c r="C45" s="164" t="str">
        <f>Brand_name&amp;" is NOT approved for reimbursement"</f>
        <v>&lt;intervention&gt; is NOT approved for reimbursement</v>
      </c>
      <c r="D45" s="164"/>
      <c r="E45" s="164"/>
      <c r="F45" s="164"/>
      <c r="G45" s="164"/>
      <c r="H45" s="164"/>
    </row>
    <row r="46" spans="1:11" x14ac:dyDescent="0.25">
      <c r="C46" s="42" t="s">
        <v>29</v>
      </c>
      <c r="D46" s="24">
        <f t="shared" ref="D46:H50" si="12">D29*$F$6</f>
        <v>0</v>
      </c>
      <c r="E46" s="24">
        <f t="shared" si="12"/>
        <v>0</v>
      </c>
      <c r="F46" s="24">
        <f t="shared" si="12"/>
        <v>0</v>
      </c>
      <c r="G46" s="24">
        <f t="shared" si="12"/>
        <v>0</v>
      </c>
      <c r="H46" s="24">
        <f t="shared" si="12"/>
        <v>0</v>
      </c>
    </row>
    <row r="47" spans="1:11" x14ac:dyDescent="0.25">
      <c r="C47" s="42" t="s">
        <v>30</v>
      </c>
      <c r="D47" s="32">
        <f t="shared" si="12"/>
        <v>0</v>
      </c>
      <c r="E47" s="24">
        <f t="shared" si="12"/>
        <v>0</v>
      </c>
      <c r="F47" s="24">
        <f t="shared" si="12"/>
        <v>0</v>
      </c>
      <c r="G47" s="24">
        <f t="shared" si="12"/>
        <v>0</v>
      </c>
      <c r="H47" s="24">
        <f t="shared" si="12"/>
        <v>0</v>
      </c>
    </row>
    <row r="48" spans="1:11" x14ac:dyDescent="0.25">
      <c r="C48" s="42" t="s">
        <v>31</v>
      </c>
      <c r="D48" s="32">
        <f t="shared" si="12"/>
        <v>0</v>
      </c>
      <c r="E48" s="32">
        <f t="shared" si="12"/>
        <v>0</v>
      </c>
      <c r="F48" s="24">
        <f t="shared" si="12"/>
        <v>0</v>
      </c>
      <c r="G48" s="24">
        <f t="shared" si="12"/>
        <v>0</v>
      </c>
      <c r="H48" s="24">
        <f t="shared" si="12"/>
        <v>0</v>
      </c>
    </row>
    <row r="49" spans="3:8" x14ac:dyDescent="0.25">
      <c r="C49" s="42" t="s">
        <v>32</v>
      </c>
      <c r="D49" s="32">
        <f t="shared" si="12"/>
        <v>0</v>
      </c>
      <c r="E49" s="32">
        <f t="shared" si="12"/>
        <v>0</v>
      </c>
      <c r="F49" s="32">
        <f t="shared" si="12"/>
        <v>0</v>
      </c>
      <c r="G49" s="24">
        <f t="shared" si="12"/>
        <v>0</v>
      </c>
      <c r="H49" s="24">
        <f t="shared" si="12"/>
        <v>0</v>
      </c>
    </row>
    <row r="50" spans="3:8" x14ac:dyDescent="0.25">
      <c r="C50" s="42" t="s">
        <v>33</v>
      </c>
      <c r="D50" s="32">
        <f t="shared" si="12"/>
        <v>0</v>
      </c>
      <c r="E50" s="32">
        <f t="shared" si="12"/>
        <v>0</v>
      </c>
      <c r="F50" s="32">
        <f t="shared" si="12"/>
        <v>0</v>
      </c>
      <c r="G50" s="32">
        <f t="shared" si="12"/>
        <v>0</v>
      </c>
      <c r="H50" s="24">
        <f t="shared" si="12"/>
        <v>0</v>
      </c>
    </row>
    <row r="52" spans="3:8" x14ac:dyDescent="0.25">
      <c r="C52" s="147" t="s">
        <v>72</v>
      </c>
      <c r="D52" s="147"/>
      <c r="E52" s="147"/>
      <c r="F52" s="147"/>
      <c r="G52" s="147"/>
      <c r="H52" s="147"/>
    </row>
    <row r="53" spans="3:8" x14ac:dyDescent="0.25">
      <c r="C53" s="6"/>
      <c r="D53" s="27">
        <f t="shared" ref="D53" ca="1" si="13">YEAR(TODAY())+1</f>
        <v>2024</v>
      </c>
      <c r="E53" s="27">
        <f ca="1">D53+1</f>
        <v>2025</v>
      </c>
      <c r="F53" s="27">
        <f t="shared" ref="F53:H53" ca="1" si="14">E53+1</f>
        <v>2026</v>
      </c>
      <c r="G53" s="27">
        <f t="shared" ca="1" si="14"/>
        <v>2027</v>
      </c>
      <c r="H53" s="27">
        <f t="shared" ca="1" si="14"/>
        <v>2028</v>
      </c>
    </row>
    <row r="54" spans="3:8" x14ac:dyDescent="0.25">
      <c r="C54" s="4" t="str">
        <f>Brand_name&amp;" is approved for reimbursement"</f>
        <v>&lt;intervention&gt; is approved for reimbursement</v>
      </c>
      <c r="D54" s="24">
        <f>SUM(D40:D44)</f>
        <v>0</v>
      </c>
      <c r="E54" s="24">
        <f>SUM(E40:E44)</f>
        <v>0</v>
      </c>
      <c r="F54" s="24">
        <f>SUM(F40:F44)</f>
        <v>0</v>
      </c>
      <c r="G54" s="24">
        <f>SUM(G40:G44)</f>
        <v>0</v>
      </c>
      <c r="H54" s="24">
        <f>SUM(H40:H44)</f>
        <v>0</v>
      </c>
    </row>
    <row r="55" spans="3:8" x14ac:dyDescent="0.25">
      <c r="C55" s="4" t="str">
        <f>Brand_name&amp;" is NOT approved for reimbursement"</f>
        <v>&lt;intervention&gt; is NOT approved for reimbursement</v>
      </c>
      <c r="D55" s="24">
        <f>SUM(D46:D50)</f>
        <v>0</v>
      </c>
      <c r="E55" s="24">
        <f>SUM(E46:E50)</f>
        <v>0</v>
      </c>
      <c r="F55" s="24">
        <f>SUM(F46:F50)</f>
        <v>0</v>
      </c>
      <c r="G55" s="24">
        <f>SUM(G46:G50)</f>
        <v>0</v>
      </c>
      <c r="H55" s="24">
        <f>SUM(H46:H50)</f>
        <v>0</v>
      </c>
    </row>
    <row r="56" spans="3:8" x14ac:dyDescent="0.25">
      <c r="C56" s="5" t="s">
        <v>35</v>
      </c>
      <c r="D56" s="23">
        <f>D54-D55</f>
        <v>0</v>
      </c>
      <c r="E56" s="23">
        <f t="shared" ref="E56:H56" si="15">E54-E55</f>
        <v>0</v>
      </c>
      <c r="F56" s="23">
        <f t="shared" si="15"/>
        <v>0</v>
      </c>
      <c r="G56" s="23">
        <f t="shared" si="15"/>
        <v>0</v>
      </c>
      <c r="H56" s="23">
        <f t="shared" si="15"/>
        <v>0</v>
      </c>
    </row>
  </sheetData>
  <mergeCells count="14">
    <mergeCell ref="C45:H45"/>
    <mergeCell ref="C52:H52"/>
    <mergeCell ref="C37:H37"/>
    <mergeCell ref="F5:G5"/>
    <mergeCell ref="F6:G6"/>
    <mergeCell ref="D5:E5"/>
    <mergeCell ref="D6:E6"/>
    <mergeCell ref="I23:N24"/>
    <mergeCell ref="C27:H27"/>
    <mergeCell ref="C39:H39"/>
    <mergeCell ref="C1:H1"/>
    <mergeCell ref="C8:H8"/>
    <mergeCell ref="C3:C6"/>
    <mergeCell ref="D3:G4"/>
  </mergeCells>
  <phoneticPr fontId="7"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E0BF-5CC4-4C9E-855B-45A05FDA098A}">
  <dimension ref="B1:N16"/>
  <sheetViews>
    <sheetView showGridLines="0" workbookViewId="0">
      <selection activeCell="N9" sqref="N9"/>
    </sheetView>
  </sheetViews>
  <sheetFormatPr baseColWidth="10" defaultColWidth="11.42578125" defaultRowHeight="15" x14ac:dyDescent="0.25"/>
  <cols>
    <col min="1" max="1" width="5.140625" customWidth="1"/>
    <col min="2" max="2" width="23.140625" customWidth="1"/>
    <col min="3" max="7" width="8" bestFit="1" customWidth="1"/>
    <col min="8" max="8" width="32.140625" customWidth="1"/>
    <col min="9" max="9" width="26.140625" customWidth="1"/>
    <col min="10" max="14" width="8" bestFit="1" customWidth="1"/>
  </cols>
  <sheetData>
    <row r="1" spans="2:14" s="102" customFormat="1" ht="64.5" customHeight="1" x14ac:dyDescent="0.25">
      <c r="B1" s="171" t="s">
        <v>80</v>
      </c>
      <c r="C1" s="171"/>
      <c r="D1" s="171"/>
      <c r="E1" s="171"/>
      <c r="F1" s="171"/>
      <c r="G1" s="171"/>
      <c r="I1" s="171" t="s">
        <v>79</v>
      </c>
      <c r="J1" s="171"/>
      <c r="K1" s="171"/>
      <c r="L1" s="171"/>
      <c r="M1" s="171"/>
      <c r="N1" s="171"/>
    </row>
    <row r="2" spans="2:14" ht="23.25" x14ac:dyDescent="0.25">
      <c r="B2" s="100" t="s">
        <v>85</v>
      </c>
      <c r="C2" s="53"/>
      <c r="D2" s="53"/>
      <c r="E2" s="53"/>
      <c r="F2" s="53"/>
      <c r="G2" s="53"/>
      <c r="I2" s="100" t="s">
        <v>85</v>
      </c>
      <c r="J2" s="100"/>
      <c r="K2" s="100"/>
      <c r="L2" s="100"/>
      <c r="M2" s="100"/>
      <c r="N2" s="100"/>
    </row>
    <row r="3" spans="2:14" ht="39" x14ac:dyDescent="0.25">
      <c r="B3" s="110" t="str">
        <f>'2.4. Budget Impact Summary'!B3</f>
        <v>Budgetary consequences for the health care services</v>
      </c>
      <c r="C3" s="78">
        <f ca="1">'2.4. Budget Impact Summary'!C3</f>
        <v>2024</v>
      </c>
      <c r="D3" s="78">
        <f ca="1">'2.4. Budget Impact Summary'!D3</f>
        <v>2025</v>
      </c>
      <c r="E3" s="78">
        <f ca="1">'2.4. Budget Impact Summary'!E3</f>
        <v>2026</v>
      </c>
      <c r="F3" s="78">
        <f ca="1">'2.4. Budget Impact Summary'!F3</f>
        <v>2027</v>
      </c>
      <c r="G3" s="78">
        <f ca="1">'2.4. Budget Impact Summary'!G3</f>
        <v>2028</v>
      </c>
      <c r="I3" s="111" t="str">
        <f>'3.3. Budget Impact Summary'!B3</f>
        <v>Budgetary consequences for the health care services</v>
      </c>
      <c r="J3" s="27">
        <f ca="1">'3.3. Budget Impact Summary'!C3</f>
        <v>2024</v>
      </c>
      <c r="K3" s="27">
        <f ca="1">'3.3. Budget Impact Summary'!D3</f>
        <v>2025</v>
      </c>
      <c r="L3" s="27">
        <f ca="1">'3.3. Budget Impact Summary'!E3</f>
        <v>2026</v>
      </c>
      <c r="M3" s="27">
        <f ca="1">'3.3. Budget Impact Summary'!F3</f>
        <v>2027</v>
      </c>
      <c r="N3" s="27">
        <f ca="1">'3.3. Budget Impact Summary'!G3</f>
        <v>2028</v>
      </c>
    </row>
    <row r="4" spans="2:14" ht="25.5" x14ac:dyDescent="0.25">
      <c r="B4" s="79" t="str">
        <f>'2.4. Budget Impact Summary'!B4</f>
        <v>&lt;intervention&gt; is approved for reimbursement</v>
      </c>
      <c r="C4" s="103">
        <f>'2.4. Budget Impact Summary'!C4/1000000</f>
        <v>0</v>
      </c>
      <c r="D4" s="103">
        <f>'2.4. Budget Impact Summary'!D4/1000000</f>
        <v>0</v>
      </c>
      <c r="E4" s="103">
        <f>'2.4. Budget Impact Summary'!E4/1000000</f>
        <v>0</v>
      </c>
      <c r="F4" s="103">
        <f>'2.4. Budget Impact Summary'!F4/1000000</f>
        <v>0</v>
      </c>
      <c r="G4" s="103">
        <f>'2.4. Budget Impact Summary'!G4/1000000</f>
        <v>0</v>
      </c>
      <c r="I4" s="79" t="str">
        <f>'3.3. Budget Impact Summary'!B4</f>
        <v>&lt;intervention&gt; is approved for reimbursement</v>
      </c>
      <c r="J4" s="103">
        <f>'3.3. Budget Impact Summary'!C4/1000000</f>
        <v>0</v>
      </c>
      <c r="K4" s="103">
        <f>'3.3. Budget Impact Summary'!D4/1000000</f>
        <v>0</v>
      </c>
      <c r="L4" s="103">
        <f>'3.3. Budget Impact Summary'!E4/1000000</f>
        <v>0</v>
      </c>
      <c r="M4" s="103">
        <f>'3.3. Budget Impact Summary'!F4/1000000</f>
        <v>0</v>
      </c>
      <c r="N4" s="103">
        <f>'3.3. Budget Impact Summary'!G4/1000000</f>
        <v>0</v>
      </c>
    </row>
    <row r="5" spans="2:14" ht="63.75" x14ac:dyDescent="0.25">
      <c r="B5" s="81" t="str">
        <f>'2.4. Budget Impact Summary'!B5</f>
        <v>Of which: Costs related to pharmaceuticals covered by the Regional Health Authorities</v>
      </c>
      <c r="C5" s="104">
        <f>'2.4. Budget Impact Summary'!C5/1000000</f>
        <v>0</v>
      </c>
      <c r="D5" s="104">
        <f>'2.4. Budget Impact Summary'!D5/1000000</f>
        <v>0</v>
      </c>
      <c r="E5" s="104">
        <f>'2.4. Budget Impact Summary'!E5/1000000</f>
        <v>0</v>
      </c>
      <c r="F5" s="104">
        <f>'2.4. Budget Impact Summary'!F5/1000000</f>
        <v>0</v>
      </c>
      <c r="G5" s="104">
        <f>'2.4. Budget Impact Summary'!G5/1000000</f>
        <v>0</v>
      </c>
      <c r="I5" s="95" t="str">
        <f>'3.3. Budget Impact Summary'!B5</f>
        <v>Of which: costs related to pharmaceuticals covered by the NIS</v>
      </c>
      <c r="J5" s="104">
        <f>'3.3. Budget Impact Summary'!C5/1000000</f>
        <v>0</v>
      </c>
      <c r="K5" s="104">
        <f>'3.3. Budget Impact Summary'!D5/1000000</f>
        <v>0</v>
      </c>
      <c r="L5" s="104">
        <f>'3.3. Budget Impact Summary'!E5/1000000</f>
        <v>0</v>
      </c>
      <c r="M5" s="104">
        <f>'3.3. Budget Impact Summary'!F5/1000000</f>
        <v>0</v>
      </c>
      <c r="N5" s="104">
        <f>'3.3. Budget Impact Summary'!G5/1000000</f>
        <v>0</v>
      </c>
    </row>
    <row r="6" spans="2:14" ht="51.75" thickBot="1" x14ac:dyDescent="0.3">
      <c r="B6" s="81" t="str">
        <f>'2.4. Budget Impact Summary'!B6</f>
        <v>Of which: Costs related to the Regional Health Authorities, excluding pharmaceuticals</v>
      </c>
      <c r="C6" s="105">
        <f>'2.4. Budget Impact Summary'!C6/1000000</f>
        <v>0</v>
      </c>
      <c r="D6" s="105">
        <f>'2.4. Budget Impact Summary'!D6/1000000</f>
        <v>0</v>
      </c>
      <c r="E6" s="105">
        <f>'2.4. Budget Impact Summary'!E6/1000000</f>
        <v>0</v>
      </c>
      <c r="F6" s="105">
        <f>'2.4. Budget Impact Summary'!F6/1000000</f>
        <v>0</v>
      </c>
      <c r="G6" s="105">
        <f>'2.4. Budget Impact Summary'!G6/1000000</f>
        <v>0</v>
      </c>
      <c r="I6" s="96" t="str">
        <f>'3.3. Budget Impact Summary'!B6</f>
        <v>Of which: costs not related to pharmaceuticals covered by the NIS</v>
      </c>
      <c r="J6" s="106">
        <f>'3.3. Budget Impact Summary'!C6/1000000</f>
        <v>0</v>
      </c>
      <c r="K6" s="106">
        <f>'3.3. Budget Impact Summary'!D6/1000000</f>
        <v>0</v>
      </c>
      <c r="L6" s="106">
        <f>'3.3. Budget Impact Summary'!E6/1000000</f>
        <v>0</v>
      </c>
      <c r="M6" s="106">
        <f>'3.3. Budget Impact Summary'!F6/1000000</f>
        <v>0</v>
      </c>
      <c r="N6" s="106">
        <f>'3.3. Budget Impact Summary'!G6/1000000</f>
        <v>0</v>
      </c>
    </row>
    <row r="7" spans="2:14" ht="39" thickBot="1" x14ac:dyDescent="0.3">
      <c r="B7" s="84" t="str">
        <f>'2.4. Budget Impact Summary'!B7</f>
        <v>Of which: Costs not related to the specialist health care services</v>
      </c>
      <c r="C7" s="106">
        <f>'2.4. Budget Impact Summary'!C7/1000000</f>
        <v>0</v>
      </c>
      <c r="D7" s="106">
        <f>'2.4. Budget Impact Summary'!D7/1000000</f>
        <v>0</v>
      </c>
      <c r="E7" s="106">
        <f>'2.4. Budget Impact Summary'!E7/1000000</f>
        <v>0</v>
      </c>
      <c r="F7" s="106">
        <f>'2.4. Budget Impact Summary'!F7/1000000</f>
        <v>0</v>
      </c>
      <c r="G7" s="106">
        <f>'2.4. Budget Impact Summary'!G7/1000000</f>
        <v>0</v>
      </c>
      <c r="I7" s="97" t="str">
        <f>'3.3. Budget Impact Summary'!B7</f>
        <v>&lt;intervention&gt; is NOT approved for reimbursement</v>
      </c>
      <c r="J7" s="107">
        <f>'3.3. Budget Impact Summary'!C7/1000000</f>
        <v>0</v>
      </c>
      <c r="K7" s="107">
        <f>'3.3. Budget Impact Summary'!D7/1000000</f>
        <v>0</v>
      </c>
      <c r="L7" s="107">
        <f>'3.3. Budget Impact Summary'!E7/1000000</f>
        <v>0</v>
      </c>
      <c r="M7" s="107">
        <f>'3.3. Budget Impact Summary'!F7/1000000</f>
        <v>0</v>
      </c>
      <c r="N7" s="107">
        <f>'3.3. Budget Impact Summary'!G7/1000000</f>
        <v>0</v>
      </c>
    </row>
    <row r="8" spans="2:14" ht="38.25" x14ac:dyDescent="0.25">
      <c r="B8" s="79" t="str">
        <f>'2.4. Budget Impact Summary'!B8</f>
        <v>&lt;intervention&gt; is NOT approved for reimbursement</v>
      </c>
      <c r="C8" s="108">
        <f>'2.4. Budget Impact Summary'!C8/1000000</f>
        <v>0</v>
      </c>
      <c r="D8" s="108">
        <f>'2.4. Budget Impact Summary'!D8/1000000</f>
        <v>0</v>
      </c>
      <c r="E8" s="108">
        <f>'2.4. Budget Impact Summary'!E8/1000000</f>
        <v>0</v>
      </c>
      <c r="F8" s="108">
        <f>'2.4. Budget Impact Summary'!F8/1000000</f>
        <v>0</v>
      </c>
      <c r="G8" s="108">
        <f>'2.4. Budget Impact Summary'!G8/1000000</f>
        <v>0</v>
      </c>
      <c r="I8" s="95" t="str">
        <f>'3.3. Budget Impact Summary'!B8</f>
        <v>Of which: costs related to pharmaceuticals covered by the NIS</v>
      </c>
      <c r="J8" s="104">
        <f>'3.3. Budget Impact Summary'!C8/1000000</f>
        <v>0</v>
      </c>
      <c r="K8" s="104">
        <f>'3.3. Budget Impact Summary'!D8/1000000</f>
        <v>0</v>
      </c>
      <c r="L8" s="104">
        <f>'3.3. Budget Impact Summary'!E8/1000000</f>
        <v>0</v>
      </c>
      <c r="M8" s="104">
        <f>'3.3. Budget Impact Summary'!F8/1000000</f>
        <v>0</v>
      </c>
      <c r="N8" s="104">
        <f>'3.3. Budget Impact Summary'!G8/1000000</f>
        <v>0</v>
      </c>
    </row>
    <row r="9" spans="2:14" ht="64.5" thickBot="1" x14ac:dyDescent="0.3">
      <c r="B9" s="81" t="str">
        <f>'2.4. Budget Impact Summary'!B9</f>
        <v>Of which: Costs related to pharmaceuticals covered by the Regional Health Authorities</v>
      </c>
      <c r="C9" s="105">
        <f>'2.4. Budget Impact Summary'!C9/1000000</f>
        <v>0</v>
      </c>
      <c r="D9" s="105">
        <f>'2.4. Budget Impact Summary'!D9/1000000</f>
        <v>0</v>
      </c>
      <c r="E9" s="105">
        <f>'2.4. Budget Impact Summary'!E9/1000000</f>
        <v>0</v>
      </c>
      <c r="F9" s="105">
        <f>'2.4. Budget Impact Summary'!F9/1000000</f>
        <v>0</v>
      </c>
      <c r="G9" s="105">
        <f>'2.4. Budget Impact Summary'!G9/1000000</f>
        <v>0</v>
      </c>
      <c r="I9" s="96" t="str">
        <f>'3.3. Budget Impact Summary'!B9</f>
        <v>Of which: costs not related to pharmaceuticals covered by the NIS</v>
      </c>
      <c r="J9" s="106">
        <f>'3.3. Budget Impact Summary'!C9/1000000</f>
        <v>0</v>
      </c>
      <c r="K9" s="106">
        <f>'3.3. Budget Impact Summary'!D9/1000000</f>
        <v>0</v>
      </c>
      <c r="L9" s="106">
        <f>'3.3. Budget Impact Summary'!E9/1000000</f>
        <v>0</v>
      </c>
      <c r="M9" s="106">
        <f>'3.3. Budget Impact Summary'!F9/1000000</f>
        <v>0</v>
      </c>
      <c r="N9" s="106">
        <f>'3.3. Budget Impact Summary'!G9/1000000</f>
        <v>0</v>
      </c>
    </row>
    <row r="10" spans="2:14" ht="51.75" thickBot="1" x14ac:dyDescent="0.3">
      <c r="B10" s="81" t="str">
        <f>'2.4. Budget Impact Summary'!B10</f>
        <v>Of which: Costs related to the Regional Health Authorities, excluding pharmaceuticals</v>
      </c>
      <c r="C10" s="105">
        <f>'2.4. Budget Impact Summary'!C10/1000000</f>
        <v>0</v>
      </c>
      <c r="D10" s="105">
        <f>'2.4. Budget Impact Summary'!D10/1000000</f>
        <v>0</v>
      </c>
      <c r="E10" s="105">
        <f>'2.4. Budget Impact Summary'!E10/1000000</f>
        <v>0</v>
      </c>
      <c r="F10" s="105">
        <f>'2.4. Budget Impact Summary'!F10/1000000</f>
        <v>0</v>
      </c>
      <c r="G10" s="105">
        <f>'2.4. Budget Impact Summary'!G10/1000000</f>
        <v>0</v>
      </c>
      <c r="I10" s="99" t="str">
        <f>'3.3. Budget Impact Summary'!B10</f>
        <v>Budget impact of the recommendation</v>
      </c>
      <c r="J10" s="109">
        <f>'3.3. Budget Impact Summary'!C10/1000000</f>
        <v>0</v>
      </c>
      <c r="K10" s="109">
        <f>'3.3. Budget Impact Summary'!D10/1000000</f>
        <v>0</v>
      </c>
      <c r="L10" s="109">
        <f>'3.3. Budget Impact Summary'!E10/1000000</f>
        <v>0</v>
      </c>
      <c r="M10" s="109">
        <f>'3.3. Budget Impact Summary'!F10/1000000</f>
        <v>0</v>
      </c>
      <c r="N10" s="109">
        <f>'3.3. Budget Impact Summary'!G10/1000000</f>
        <v>0</v>
      </c>
    </row>
    <row r="11" spans="2:14" ht="39.75" thickTop="1" thickBot="1" x14ac:dyDescent="0.3">
      <c r="B11" s="84" t="str">
        <f>'2.4. Budget Impact Summary'!B11</f>
        <v>Of which: Costs not related to the specialist health care services</v>
      </c>
      <c r="C11" s="106">
        <f>'2.4. Budget Impact Summary'!C11/1000000</f>
        <v>0</v>
      </c>
      <c r="D11" s="106">
        <f>'2.4. Budget Impact Summary'!D11/1000000</f>
        <v>0</v>
      </c>
      <c r="E11" s="106">
        <f>'2.4. Budget Impact Summary'!E11/1000000</f>
        <v>0</v>
      </c>
      <c r="F11" s="106">
        <f>'2.4. Budget Impact Summary'!F11/1000000</f>
        <v>0</v>
      </c>
      <c r="G11" s="106">
        <f>'2.4. Budget Impact Summary'!G11/1000000</f>
        <v>0</v>
      </c>
      <c r="I11" s="95" t="str">
        <f>'3.3. Budget Impact Summary'!B11</f>
        <v>Of which: costs related to pharmaceuticals covered by the NIS</v>
      </c>
      <c r="J11" s="104">
        <f>'3.3. Budget Impact Summary'!C11/1000000</f>
        <v>0</v>
      </c>
      <c r="K11" s="104">
        <f>'3.3. Budget Impact Summary'!D11/1000000</f>
        <v>0</v>
      </c>
      <c r="L11" s="104">
        <f>'3.3. Budget Impact Summary'!E11/1000000</f>
        <v>0</v>
      </c>
      <c r="M11" s="104">
        <f>'3.3. Budget Impact Summary'!F11/1000000</f>
        <v>0</v>
      </c>
      <c r="N11" s="104">
        <f>'3.3. Budget Impact Summary'!G11/1000000</f>
        <v>0</v>
      </c>
    </row>
    <row r="12" spans="2:14" ht="39" thickBot="1" x14ac:dyDescent="0.3">
      <c r="B12" s="87" t="str">
        <f>'2.4. Budget Impact Summary'!B12</f>
        <v>Budget impact of the recommendation</v>
      </c>
      <c r="C12" s="109">
        <f>'2.4. Budget Impact Summary'!C12/1000000</f>
        <v>0</v>
      </c>
      <c r="D12" s="109">
        <f>'2.4. Budget Impact Summary'!D12/1000000</f>
        <v>0</v>
      </c>
      <c r="E12" s="109">
        <f>'2.4. Budget Impact Summary'!E12/1000000</f>
        <v>0</v>
      </c>
      <c r="F12" s="109">
        <f>'2.4. Budget Impact Summary'!F12/1000000</f>
        <v>0</v>
      </c>
      <c r="G12" s="109">
        <f>'2.4. Budget Impact Summary'!G12/1000000</f>
        <v>0</v>
      </c>
      <c r="I12" s="96" t="str">
        <f>'3.3. Budget Impact Summary'!B12</f>
        <v>Of which: costs not related to pharmaceuticals covered by the NIS</v>
      </c>
      <c r="J12" s="106">
        <f>'3.3. Budget Impact Summary'!C12/1000000</f>
        <v>0</v>
      </c>
      <c r="K12" s="106">
        <f>'3.3. Budget Impact Summary'!D12/1000000</f>
        <v>0</v>
      </c>
      <c r="L12" s="106">
        <f>'3.3. Budget Impact Summary'!E12/1000000</f>
        <v>0</v>
      </c>
      <c r="M12" s="106">
        <f>'3.3. Budget Impact Summary'!F12/1000000</f>
        <v>0</v>
      </c>
      <c r="N12" s="106">
        <f>'3.3. Budget Impact Summary'!G12/1000000</f>
        <v>0</v>
      </c>
    </row>
    <row r="13" spans="2:14" ht="77.25" thickTop="1" x14ac:dyDescent="0.25">
      <c r="B13" s="81" t="str">
        <f>'2.4. Budget Impact Summary'!B13</f>
        <v>Of which: Costs related to pharmaceuticals covered by the Regional Health Authorities</v>
      </c>
      <c r="C13" s="105">
        <f>'2.4. Budget Impact Summary'!C13/1000000</f>
        <v>0</v>
      </c>
      <c r="D13" s="105">
        <f>'2.4. Budget Impact Summary'!D13/1000000</f>
        <v>0</v>
      </c>
      <c r="E13" s="105">
        <f>'2.4. Budget Impact Summary'!E13/1000000</f>
        <v>0</v>
      </c>
      <c r="F13" s="105">
        <f>'2.4. Budget Impact Summary'!F13/1000000</f>
        <v>0</v>
      </c>
      <c r="G13" s="105">
        <f>'2.4. Budget Impact Summary'!G13/1000000</f>
        <v>0</v>
      </c>
      <c r="N13" s="76"/>
    </row>
    <row r="14" spans="2:14" ht="76.5" x14ac:dyDescent="0.25">
      <c r="B14" s="81" t="str">
        <f>'2.4. Budget Impact Summary'!B14</f>
        <v>Of which: Costs related to the Regional Health Authorities, excluding pharmaceuticals</v>
      </c>
      <c r="C14" s="105">
        <f>'2.4. Budget Impact Summary'!C14/1000000</f>
        <v>0</v>
      </c>
      <c r="D14" s="105">
        <f>'2.4. Budget Impact Summary'!D14/1000000</f>
        <v>0</v>
      </c>
      <c r="E14" s="105">
        <f>'2.4. Budget Impact Summary'!E14/1000000</f>
        <v>0</v>
      </c>
      <c r="F14" s="105">
        <f>'2.4. Budget Impact Summary'!F14/1000000</f>
        <v>0</v>
      </c>
      <c r="G14" s="105">
        <f>'2.4. Budget Impact Summary'!G14/1000000</f>
        <v>0</v>
      </c>
    </row>
    <row r="15" spans="2:14" ht="51.75" thickBot="1" x14ac:dyDescent="0.3">
      <c r="B15" s="84" t="str">
        <f>'2.4. Budget Impact Summary'!B15</f>
        <v>Of which: Costs not related to the specialist health care services</v>
      </c>
      <c r="C15" s="106">
        <f>'2.4. Budget Impact Summary'!C15/1000000</f>
        <v>0</v>
      </c>
      <c r="D15" s="106">
        <f>'2.4. Budget Impact Summary'!D15/1000000</f>
        <v>0</v>
      </c>
      <c r="E15" s="106">
        <f>'2.4. Budget Impact Summary'!E15/1000000</f>
        <v>0</v>
      </c>
      <c r="F15" s="106">
        <f>'2.4. Budget Impact Summary'!F15/1000000</f>
        <v>0</v>
      </c>
      <c r="G15" s="106">
        <f>'2.4. Budget Impact Summary'!G15/1000000</f>
        <v>0</v>
      </c>
    </row>
    <row r="16" spans="2:14" x14ac:dyDescent="0.25">
      <c r="B16" s="89" t="s">
        <v>44</v>
      </c>
      <c r="C16" s="76"/>
      <c r="D16" s="76"/>
      <c r="E16" s="76"/>
      <c r="F16" s="76"/>
      <c r="G16" s="76"/>
    </row>
  </sheetData>
  <mergeCells count="2">
    <mergeCell ref="B1:G1"/>
    <mergeCell ref="I1:N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BE38B-BA79-47C1-A573-E53D65C29FE5}">
  <sheetPr>
    <tabColor rgb="FFD6EBEE"/>
  </sheetPr>
  <dimension ref="A1:T11"/>
  <sheetViews>
    <sheetView showGridLines="0" zoomScaleNormal="100" workbookViewId="0">
      <selection activeCell="G42" sqref="G42"/>
    </sheetView>
  </sheetViews>
  <sheetFormatPr baseColWidth="10" defaultColWidth="11.42578125" defaultRowHeight="15" x14ac:dyDescent="0.25"/>
  <cols>
    <col min="2" max="2" width="18.5703125" bestFit="1" customWidth="1"/>
    <col min="3" max="9" width="13.85546875" customWidth="1"/>
  </cols>
  <sheetData>
    <row r="1" spans="1:20" x14ac:dyDescent="0.25">
      <c r="A1" s="7" t="s">
        <v>2</v>
      </c>
    </row>
    <row r="2" spans="1:20" ht="23.25" x14ac:dyDescent="0.25">
      <c r="B2" s="132" t="str">
        <f>'Cover page'!B20</f>
        <v>1. Quantification of the eligable patient population</v>
      </c>
      <c r="C2" s="132"/>
      <c r="D2" s="132"/>
      <c r="E2" s="132"/>
      <c r="F2" s="132"/>
      <c r="G2" s="132"/>
      <c r="H2" s="132"/>
    </row>
    <row r="3" spans="1:20" x14ac:dyDescent="0.25">
      <c r="B3" s="125" t="s">
        <v>14</v>
      </c>
      <c r="C3" s="125"/>
      <c r="D3" s="125"/>
      <c r="E3" s="125"/>
      <c r="F3" s="125"/>
      <c r="G3" s="125"/>
      <c r="H3" s="125"/>
      <c r="I3" s="125"/>
      <c r="J3" s="125"/>
      <c r="K3" s="125"/>
      <c r="L3" s="125"/>
    </row>
    <row r="4" spans="1:20" x14ac:dyDescent="0.25">
      <c r="B4" s="125"/>
      <c r="C4" s="125"/>
      <c r="D4" s="125"/>
      <c r="E4" s="125"/>
      <c r="F4" s="125"/>
      <c r="G4" s="125"/>
      <c r="H4" s="125"/>
      <c r="I4" s="125"/>
      <c r="J4" s="125"/>
      <c r="K4" s="125"/>
      <c r="L4" s="125"/>
    </row>
    <row r="5" spans="1:20" x14ac:dyDescent="0.25">
      <c r="B5" s="125"/>
      <c r="C5" s="125"/>
      <c r="D5" s="125"/>
      <c r="E5" s="125"/>
      <c r="F5" s="125"/>
      <c r="G5" s="125"/>
      <c r="H5" s="125"/>
      <c r="I5" s="125"/>
      <c r="J5" s="125"/>
      <c r="K5" s="125"/>
      <c r="L5" s="125"/>
    </row>
    <row r="6" spans="1:20" x14ac:dyDescent="0.25">
      <c r="B6" s="125"/>
      <c r="C6" s="125"/>
      <c r="D6" s="125"/>
      <c r="E6" s="125"/>
      <c r="F6" s="125"/>
      <c r="G6" s="125"/>
      <c r="H6" s="125"/>
      <c r="I6" s="125"/>
      <c r="J6" s="125"/>
      <c r="K6" s="125"/>
      <c r="L6" s="125"/>
    </row>
    <row r="7" spans="1:20" x14ac:dyDescent="0.25">
      <c r="B7" s="125"/>
      <c r="C7" s="125"/>
      <c r="D7" s="125"/>
      <c r="E7" s="125"/>
      <c r="F7" s="125"/>
      <c r="G7" s="125"/>
      <c r="H7" s="125"/>
      <c r="I7" s="125"/>
      <c r="J7" s="125"/>
      <c r="K7" s="125"/>
      <c r="L7" s="125"/>
    </row>
    <row r="9" spans="1:20" x14ac:dyDescent="0.25">
      <c r="B9" s="10" t="s">
        <v>15</v>
      </c>
      <c r="C9" s="29"/>
      <c r="D9" s="29"/>
      <c r="E9" s="29"/>
      <c r="F9" s="29"/>
      <c r="G9" s="29"/>
    </row>
    <row r="10" spans="1:20" x14ac:dyDescent="0.25">
      <c r="B10" s="136"/>
      <c r="C10" s="137"/>
      <c r="D10" s="137"/>
      <c r="E10" s="74">
        <f t="shared" ref="E10" ca="1" si="0">YEAR(TODAY())+1</f>
        <v>2024</v>
      </c>
      <c r="F10" s="27">
        <f ca="1">E10+1</f>
        <v>2025</v>
      </c>
      <c r="G10" s="27">
        <f t="shared" ref="G10:I10" ca="1" si="1">F10+1</f>
        <v>2026</v>
      </c>
      <c r="H10" s="27">
        <f t="shared" ca="1" si="1"/>
        <v>2027</v>
      </c>
      <c r="I10" s="39">
        <f t="shared" ca="1" si="1"/>
        <v>2028</v>
      </c>
      <c r="J10" s="126" t="s">
        <v>16</v>
      </c>
      <c r="K10" s="127"/>
      <c r="L10" s="127"/>
      <c r="M10" s="127"/>
      <c r="N10" s="127"/>
      <c r="O10" s="127"/>
      <c r="P10" s="127"/>
      <c r="Q10" s="127"/>
      <c r="R10" s="127"/>
      <c r="S10" s="127"/>
      <c r="T10" s="128"/>
    </row>
    <row r="11" spans="1:20" ht="35.25" customHeight="1" x14ac:dyDescent="0.25">
      <c r="B11" s="133" t="s">
        <v>17</v>
      </c>
      <c r="C11" s="134"/>
      <c r="D11" s="135"/>
      <c r="E11" s="28"/>
      <c r="F11" s="73"/>
      <c r="G11" s="28"/>
      <c r="H11" s="28"/>
      <c r="I11" s="28"/>
      <c r="J11" s="129"/>
      <c r="K11" s="130"/>
      <c r="L11" s="130"/>
      <c r="M11" s="130"/>
      <c r="N11" s="130"/>
      <c r="O11" s="130"/>
      <c r="P11" s="130"/>
      <c r="Q11" s="130"/>
      <c r="R11" s="130"/>
      <c r="S11" s="130"/>
      <c r="T11" s="131"/>
    </row>
  </sheetData>
  <mergeCells count="5">
    <mergeCell ref="B3:L7"/>
    <mergeCell ref="J10:T11"/>
    <mergeCell ref="B2:H2"/>
    <mergeCell ref="B11:D11"/>
    <mergeCell ref="B10:D10"/>
  </mergeCells>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5C45-8B2E-435C-ACC0-7367F81B4041}">
  <sheetPr>
    <tabColor rgb="FF00778B"/>
  </sheetPr>
  <dimension ref="A1:S46"/>
  <sheetViews>
    <sheetView zoomScaleNormal="100" workbookViewId="0">
      <selection activeCell="C1" sqref="C1:H1"/>
    </sheetView>
  </sheetViews>
  <sheetFormatPr baseColWidth="10" defaultColWidth="10.85546875" defaultRowHeight="15" x14ac:dyDescent="0.25"/>
  <cols>
    <col min="1" max="1" width="10.5703125" style="1" bestFit="1" customWidth="1"/>
    <col min="2" max="2" width="2.85546875" style="1" customWidth="1"/>
    <col min="3" max="3" width="70.5703125" style="1" customWidth="1"/>
    <col min="4" max="8" width="10.7109375" style="29" customWidth="1"/>
    <col min="9" max="22" width="10.7109375" style="1" customWidth="1"/>
    <col min="23" max="16384" width="10.85546875" style="1"/>
  </cols>
  <sheetData>
    <row r="1" spans="1:14" ht="21" x14ac:dyDescent="0.25">
      <c r="A1" s="7" t="s">
        <v>2</v>
      </c>
      <c r="C1" s="148" t="str">
        <f>'Cover page'!B23</f>
        <v xml:space="preserve">2.1 Budgetary consequences related to medicinal products financed by the Regional Health Authorities </v>
      </c>
      <c r="D1" s="148"/>
      <c r="E1" s="148"/>
      <c r="F1" s="148"/>
      <c r="G1" s="148"/>
      <c r="H1" s="148"/>
    </row>
    <row r="3" spans="1:14" x14ac:dyDescent="0.25">
      <c r="C3" s="10" t="s">
        <v>18</v>
      </c>
      <c r="D3" s="1"/>
      <c r="E3" s="1"/>
      <c r="F3" s="1"/>
      <c r="G3" s="1"/>
      <c r="H3" s="1"/>
    </row>
    <row r="4" spans="1:14" x14ac:dyDescent="0.25">
      <c r="C4" s="151" t="s">
        <v>74</v>
      </c>
      <c r="D4" s="94" t="s">
        <v>19</v>
      </c>
      <c r="E4" s="94" t="s">
        <v>20</v>
      </c>
      <c r="F4" s="94" t="s">
        <v>21</v>
      </c>
      <c r="G4" s="1"/>
      <c r="H4" s="1"/>
    </row>
    <row r="5" spans="1:14" x14ac:dyDescent="0.25">
      <c r="C5" s="152"/>
      <c r="D5" s="37">
        <v>1</v>
      </c>
      <c r="E5" s="36"/>
      <c r="F5" s="36"/>
      <c r="G5" s="1"/>
      <c r="H5" s="1"/>
    </row>
    <row r="6" spans="1:14" x14ac:dyDescent="0.25">
      <c r="C6" s="152"/>
      <c r="D6" s="37">
        <v>2</v>
      </c>
      <c r="E6" s="36"/>
      <c r="F6" s="36"/>
      <c r="G6" s="1"/>
      <c r="H6" s="1"/>
    </row>
    <row r="7" spans="1:14" x14ac:dyDescent="0.25">
      <c r="C7" s="152"/>
      <c r="D7" s="37">
        <v>3</v>
      </c>
      <c r="E7" s="36"/>
      <c r="F7" s="36"/>
      <c r="G7" s="1"/>
      <c r="H7" s="1"/>
    </row>
    <row r="8" spans="1:14" x14ac:dyDescent="0.25">
      <c r="C8" s="152"/>
      <c r="D8" s="37">
        <v>4</v>
      </c>
      <c r="E8" s="36"/>
      <c r="F8" s="36"/>
      <c r="G8" s="1"/>
      <c r="H8" s="1"/>
    </row>
    <row r="9" spans="1:14" x14ac:dyDescent="0.25">
      <c r="C9" s="153"/>
      <c r="D9" s="37">
        <v>5</v>
      </c>
      <c r="E9" s="36"/>
      <c r="F9" s="36"/>
      <c r="G9" s="1"/>
      <c r="H9" s="1"/>
    </row>
    <row r="11" spans="1:14" x14ac:dyDescent="0.25">
      <c r="C11" s="147" t="s">
        <v>15</v>
      </c>
      <c r="D11" s="147"/>
      <c r="E11" s="147"/>
      <c r="F11" s="147"/>
      <c r="G11" s="147"/>
      <c r="H11" s="147"/>
    </row>
    <row r="12" spans="1:14" x14ac:dyDescent="0.25">
      <c r="C12" s="6"/>
      <c r="D12" s="27">
        <f t="shared" ref="D12" ca="1" si="0">YEAR(TODAY())+1</f>
        <v>2024</v>
      </c>
      <c r="E12" s="27">
        <f ca="1">D12+1</f>
        <v>2025</v>
      </c>
      <c r="F12" s="27">
        <f t="shared" ref="F12:H12" ca="1" si="1">E12+1</f>
        <v>2026</v>
      </c>
      <c r="G12" s="27">
        <f t="shared" ca="1" si="1"/>
        <v>2027</v>
      </c>
      <c r="H12" s="27">
        <f t="shared" ca="1" si="1"/>
        <v>2028</v>
      </c>
    </row>
    <row r="13" spans="1:14" x14ac:dyDescent="0.25">
      <c r="A13" s="8"/>
      <c r="C13" s="42" t="s">
        <v>22</v>
      </c>
      <c r="D13" s="30">
        <f>'1. Patient population'!E11</f>
        <v>0</v>
      </c>
      <c r="E13" s="30">
        <f>'1. Patient population'!F11</f>
        <v>0</v>
      </c>
      <c r="F13" s="30">
        <f>'1. Patient population'!G11</f>
        <v>0</v>
      </c>
      <c r="G13" s="30">
        <f>'1. Patient population'!H11</f>
        <v>0</v>
      </c>
      <c r="H13" s="30">
        <f>'1. Patient population'!I11</f>
        <v>0</v>
      </c>
    </row>
    <row r="15" spans="1:14" x14ac:dyDescent="0.25">
      <c r="C15" s="147" t="s">
        <v>23</v>
      </c>
      <c r="D15" s="147"/>
      <c r="E15" s="147"/>
      <c r="F15" s="147"/>
      <c r="G15" s="147"/>
      <c r="H15" s="147"/>
    </row>
    <row r="16" spans="1:14" x14ac:dyDescent="0.25">
      <c r="C16" s="6"/>
      <c r="D16" s="27">
        <f t="shared" ref="D16" ca="1" si="2">YEAR(TODAY())+1</f>
        <v>2024</v>
      </c>
      <c r="E16" s="27">
        <f ca="1">D16+1</f>
        <v>2025</v>
      </c>
      <c r="F16" s="27">
        <f t="shared" ref="F16:H16" ca="1" si="3">E16+1</f>
        <v>2026</v>
      </c>
      <c r="G16" s="27">
        <f t="shared" ca="1" si="3"/>
        <v>2027</v>
      </c>
      <c r="H16" s="27">
        <f t="shared" ca="1" si="3"/>
        <v>2028</v>
      </c>
      <c r="I16" s="138" t="s">
        <v>24</v>
      </c>
      <c r="J16" s="139"/>
      <c r="K16" s="139"/>
      <c r="L16" s="139"/>
      <c r="M16" s="139"/>
      <c r="N16" s="140"/>
    </row>
    <row r="17" spans="3:19" x14ac:dyDescent="0.25">
      <c r="C17" s="43" t="str">
        <f>Brand_name</f>
        <v>&lt;intervention&gt;</v>
      </c>
      <c r="D17" s="30">
        <f>D13*D19</f>
        <v>0</v>
      </c>
      <c r="E17" s="30">
        <f t="shared" ref="E17:H17" si="4">E13*E19</f>
        <v>0</v>
      </c>
      <c r="F17" s="30">
        <f t="shared" si="4"/>
        <v>0</v>
      </c>
      <c r="G17" s="30">
        <f t="shared" si="4"/>
        <v>0</v>
      </c>
      <c r="H17" s="30">
        <f t="shared" si="4"/>
        <v>0</v>
      </c>
      <c r="I17" s="141"/>
      <c r="J17" s="142"/>
      <c r="K17" s="142"/>
      <c r="L17" s="142"/>
      <c r="M17" s="142"/>
      <c r="N17" s="143"/>
    </row>
    <row r="18" spans="3:19" x14ac:dyDescent="0.25">
      <c r="C18" s="44" t="s">
        <v>25</v>
      </c>
      <c r="D18" s="24">
        <f>D13-D17</f>
        <v>0</v>
      </c>
      <c r="E18" s="24">
        <f t="shared" ref="E18:H18" si="5">E13-E17</f>
        <v>0</v>
      </c>
      <c r="F18" s="24">
        <f t="shared" si="5"/>
        <v>0</v>
      </c>
      <c r="G18" s="24">
        <f t="shared" si="5"/>
        <v>0</v>
      </c>
      <c r="H18" s="24">
        <f t="shared" si="5"/>
        <v>0</v>
      </c>
      <c r="I18" s="141"/>
      <c r="J18" s="142"/>
      <c r="K18" s="142"/>
      <c r="L18" s="142"/>
      <c r="M18" s="142"/>
      <c r="N18" s="143"/>
    </row>
    <row r="19" spans="3:19" x14ac:dyDescent="0.25">
      <c r="C19" s="18" t="str">
        <f>"Market share of "&amp;Brand_name&amp;" in new patients"</f>
        <v>Market share of &lt;intervention&gt; in new patients</v>
      </c>
      <c r="D19" s="19"/>
      <c r="E19" s="19"/>
      <c r="F19" s="19"/>
      <c r="G19" s="19"/>
      <c r="H19" s="19"/>
      <c r="I19" s="144"/>
      <c r="J19" s="145"/>
      <c r="K19" s="145"/>
      <c r="L19" s="145"/>
      <c r="M19" s="145"/>
      <c r="N19" s="146"/>
    </row>
    <row r="20" spans="3:19" x14ac:dyDescent="0.25">
      <c r="C20" s="149" t="s">
        <v>26</v>
      </c>
      <c r="D20" s="149"/>
      <c r="E20" s="149"/>
      <c r="F20" s="149"/>
      <c r="G20" s="149"/>
      <c r="H20" s="149"/>
    </row>
    <row r="22" spans="3:19" x14ac:dyDescent="0.25">
      <c r="C22" s="147" t="s">
        <v>27</v>
      </c>
      <c r="D22" s="147"/>
      <c r="E22" s="147"/>
      <c r="F22" s="147"/>
      <c r="G22" s="147"/>
      <c r="H22" s="147"/>
    </row>
    <row r="23" spans="3:19" x14ac:dyDescent="0.25">
      <c r="C23" s="6"/>
      <c r="D23" s="27">
        <f t="shared" ref="D23" ca="1" si="6">YEAR(TODAY())+1</f>
        <v>2024</v>
      </c>
      <c r="E23" s="27">
        <f ca="1">D23+1</f>
        <v>2025</v>
      </c>
      <c r="F23" s="27">
        <f t="shared" ref="F23:H23" ca="1" si="7">E23+1</f>
        <v>2026</v>
      </c>
      <c r="G23" s="27">
        <f t="shared" ca="1" si="7"/>
        <v>2027</v>
      </c>
      <c r="H23" s="27">
        <f t="shared" ca="1" si="7"/>
        <v>2028</v>
      </c>
    </row>
    <row r="24" spans="3:19" x14ac:dyDescent="0.25">
      <c r="C24" s="42" t="str">
        <f>Brand_name</f>
        <v>&lt;intervention&gt;</v>
      </c>
      <c r="D24" s="24">
        <v>0</v>
      </c>
      <c r="E24" s="24">
        <v>0</v>
      </c>
      <c r="F24" s="24">
        <v>0</v>
      </c>
      <c r="G24" s="24">
        <v>0</v>
      </c>
      <c r="H24" s="24">
        <v>0</v>
      </c>
    </row>
    <row r="25" spans="3:19" x14ac:dyDescent="0.25">
      <c r="C25" s="42" t="s">
        <v>21</v>
      </c>
      <c r="D25" s="24">
        <f>D13</f>
        <v>0</v>
      </c>
      <c r="E25" s="24">
        <f t="shared" ref="E25:H25" si="8">E13</f>
        <v>0</v>
      </c>
      <c r="F25" s="24">
        <f t="shared" si="8"/>
        <v>0</v>
      </c>
      <c r="G25" s="24">
        <f t="shared" si="8"/>
        <v>0</v>
      </c>
      <c r="H25" s="24">
        <f t="shared" si="8"/>
        <v>0</v>
      </c>
    </row>
    <row r="26" spans="3:19" x14ac:dyDescent="0.25">
      <c r="K26" s="47"/>
      <c r="L26" s="47"/>
      <c r="M26" s="48"/>
      <c r="O26" s="47"/>
      <c r="P26" s="47"/>
      <c r="Q26" s="48"/>
      <c r="S26" s="48"/>
    </row>
    <row r="27" spans="3:19" x14ac:dyDescent="0.25">
      <c r="C27" s="147" t="s">
        <v>28</v>
      </c>
      <c r="D27" s="147"/>
      <c r="E27" s="147"/>
      <c r="F27" s="147"/>
      <c r="G27" s="147"/>
      <c r="H27" s="147"/>
      <c r="K27" s="47"/>
      <c r="L27" s="47"/>
      <c r="M27" s="48"/>
      <c r="O27" s="47"/>
      <c r="P27" s="47"/>
      <c r="Q27" s="48"/>
      <c r="S27" s="48"/>
    </row>
    <row r="28" spans="3:19" x14ac:dyDescent="0.25">
      <c r="C28" s="6"/>
      <c r="D28" s="27">
        <f t="shared" ref="D28" ca="1" si="9">YEAR(TODAY())+1</f>
        <v>2024</v>
      </c>
      <c r="E28" s="27">
        <f ca="1">D28+1</f>
        <v>2025</v>
      </c>
      <c r="F28" s="27">
        <f t="shared" ref="F28:H28" ca="1" si="10">E28+1</f>
        <v>2026</v>
      </c>
      <c r="G28" s="27">
        <f t="shared" ca="1" si="10"/>
        <v>2027</v>
      </c>
      <c r="H28" s="27">
        <f t="shared" ca="1" si="10"/>
        <v>2028</v>
      </c>
      <c r="K28" s="47"/>
      <c r="L28" s="47"/>
      <c r="M28" s="48"/>
      <c r="O28" s="47"/>
      <c r="P28" s="47"/>
      <c r="Q28" s="48"/>
      <c r="S28" s="48"/>
    </row>
    <row r="29" spans="3:19" x14ac:dyDescent="0.25">
      <c r="C29" s="150" t="s">
        <v>20</v>
      </c>
      <c r="D29" s="150"/>
      <c r="E29" s="150"/>
      <c r="F29" s="150"/>
      <c r="G29" s="150"/>
      <c r="H29" s="150"/>
      <c r="K29" s="47"/>
      <c r="L29" s="47"/>
      <c r="M29" s="48"/>
      <c r="O29" s="47"/>
      <c r="P29" s="47"/>
      <c r="Q29" s="48"/>
      <c r="S29" s="48"/>
    </row>
    <row r="30" spans="3:19" x14ac:dyDescent="0.25">
      <c r="C30" s="42" t="s">
        <v>29</v>
      </c>
      <c r="D30" s="24">
        <f>E5*D17+D18*F5</f>
        <v>0</v>
      </c>
      <c r="E30" s="24">
        <f>E6*D17+D18*F6</f>
        <v>0</v>
      </c>
      <c r="F30" s="24">
        <f>E7*D17+D18*F7</f>
        <v>0</v>
      </c>
      <c r="G30" s="24">
        <f>E8*D17+D18*F8</f>
        <v>0</v>
      </c>
      <c r="H30" s="24">
        <f>E9*D17+D18*F9</f>
        <v>0</v>
      </c>
      <c r="J30" s="67"/>
      <c r="K30" s="67"/>
      <c r="L30" s="67"/>
      <c r="M30" s="67"/>
      <c r="N30" s="67"/>
      <c r="O30" s="67"/>
      <c r="P30" s="67"/>
      <c r="Q30" s="67"/>
      <c r="R30" s="67"/>
    </row>
    <row r="31" spans="3:19" x14ac:dyDescent="0.25">
      <c r="C31" s="42" t="s">
        <v>30</v>
      </c>
      <c r="D31" s="24"/>
      <c r="E31" s="24">
        <f>E5*E17+E18*F5</f>
        <v>0</v>
      </c>
      <c r="F31" s="24">
        <f>E6*E17+E18*F6</f>
        <v>0</v>
      </c>
      <c r="G31" s="24">
        <f>E7*E17+E18*F7</f>
        <v>0</v>
      </c>
      <c r="H31" s="24">
        <f>E8*E17+E18*F8</f>
        <v>0</v>
      </c>
      <c r="J31" s="67"/>
      <c r="K31" s="67"/>
      <c r="L31" s="67"/>
      <c r="M31" s="67"/>
      <c r="N31" s="67"/>
      <c r="O31" s="67"/>
      <c r="P31" s="67"/>
      <c r="Q31" s="67"/>
      <c r="R31" s="67"/>
    </row>
    <row r="32" spans="3:19" x14ac:dyDescent="0.25">
      <c r="C32" s="42" t="s">
        <v>31</v>
      </c>
      <c r="D32" s="24"/>
      <c r="E32" s="24"/>
      <c r="F32" s="24">
        <f>E5*F17+F18*F5</f>
        <v>0</v>
      </c>
      <c r="G32" s="24">
        <f>E6*F17+F18*F6</f>
        <v>0</v>
      </c>
      <c r="H32" s="24">
        <f>E7*F17+F18*F7</f>
        <v>0</v>
      </c>
      <c r="J32" s="67"/>
      <c r="K32" s="67"/>
      <c r="L32" s="67"/>
      <c r="M32" s="67"/>
      <c r="N32" s="67"/>
      <c r="O32" s="67"/>
      <c r="P32" s="67"/>
      <c r="Q32" s="67"/>
      <c r="R32" s="67"/>
    </row>
    <row r="33" spans="3:18" x14ac:dyDescent="0.25">
      <c r="C33" s="42" t="s">
        <v>32</v>
      </c>
      <c r="D33" s="24"/>
      <c r="E33" s="24"/>
      <c r="F33" s="24"/>
      <c r="G33" s="24">
        <f>E5*G17+G18*F5</f>
        <v>0</v>
      </c>
      <c r="H33" s="24">
        <f>E6*G17+G18*F6</f>
        <v>0</v>
      </c>
      <c r="J33" s="67"/>
      <c r="K33" s="67"/>
      <c r="L33" s="67"/>
      <c r="M33" s="67"/>
      <c r="N33" s="67"/>
      <c r="O33" s="67"/>
      <c r="P33" s="67"/>
      <c r="Q33" s="67"/>
      <c r="R33" s="67"/>
    </row>
    <row r="34" spans="3:18" x14ac:dyDescent="0.25">
      <c r="C34" s="42" t="s">
        <v>33</v>
      </c>
      <c r="D34" s="24"/>
      <c r="E34" s="24"/>
      <c r="F34" s="24"/>
      <c r="G34" s="24"/>
      <c r="H34" s="24">
        <f>E5*H17+H18*F5</f>
        <v>0</v>
      </c>
      <c r="J34" s="67"/>
      <c r="K34" s="67"/>
      <c r="L34" s="67"/>
      <c r="M34" s="67"/>
      <c r="N34" s="67"/>
      <c r="O34" s="67"/>
      <c r="P34" s="67"/>
      <c r="Q34" s="67"/>
      <c r="R34" s="67"/>
    </row>
    <row r="35" spans="3:18" x14ac:dyDescent="0.25">
      <c r="C35" s="150" t="s">
        <v>21</v>
      </c>
      <c r="D35" s="150"/>
      <c r="E35" s="150"/>
      <c r="F35" s="150"/>
      <c r="G35" s="150"/>
      <c r="H35" s="150"/>
      <c r="J35" s="67"/>
      <c r="K35" s="67"/>
      <c r="L35" s="67"/>
      <c r="M35" s="67"/>
      <c r="N35" s="67"/>
    </row>
    <row r="36" spans="3:18" x14ac:dyDescent="0.25">
      <c r="C36" s="42" t="s">
        <v>29</v>
      </c>
      <c r="D36" s="24">
        <f>F5*D25</f>
        <v>0</v>
      </c>
      <c r="E36" s="24">
        <f>F6*D25</f>
        <v>0</v>
      </c>
      <c r="F36" s="24">
        <f>F7*D25</f>
        <v>0</v>
      </c>
      <c r="G36" s="24">
        <f>F8*D25</f>
        <v>0</v>
      </c>
      <c r="H36" s="24">
        <f>F9*D25</f>
        <v>0</v>
      </c>
    </row>
    <row r="37" spans="3:18" x14ac:dyDescent="0.25">
      <c r="C37" s="42" t="s">
        <v>30</v>
      </c>
      <c r="D37" s="32"/>
      <c r="E37" s="24">
        <f>F5*E25</f>
        <v>0</v>
      </c>
      <c r="F37" s="24">
        <f>F6*E25</f>
        <v>0</v>
      </c>
      <c r="G37" s="24">
        <f>F7*E25</f>
        <v>0</v>
      </c>
      <c r="H37" s="24">
        <f>F8*E25</f>
        <v>0</v>
      </c>
    </row>
    <row r="38" spans="3:18" x14ac:dyDescent="0.25">
      <c r="C38" s="42" t="s">
        <v>31</v>
      </c>
      <c r="D38" s="32"/>
      <c r="E38" s="32"/>
      <c r="F38" s="24">
        <f>F5*F25</f>
        <v>0</v>
      </c>
      <c r="G38" s="24">
        <f>F6*F25</f>
        <v>0</v>
      </c>
      <c r="H38" s="24">
        <f>F7*F25</f>
        <v>0</v>
      </c>
    </row>
    <row r="39" spans="3:18" x14ac:dyDescent="0.25">
      <c r="C39" s="42" t="s">
        <v>32</v>
      </c>
      <c r="D39" s="32"/>
      <c r="E39" s="32"/>
      <c r="F39" s="32"/>
      <c r="G39" s="24">
        <f>F5*G25</f>
        <v>0</v>
      </c>
      <c r="H39" s="24">
        <f>F6*G25</f>
        <v>0</v>
      </c>
    </row>
    <row r="40" spans="3:18" x14ac:dyDescent="0.25">
      <c r="C40" s="42" t="s">
        <v>33</v>
      </c>
      <c r="D40" s="32"/>
      <c r="E40" s="32"/>
      <c r="F40" s="32"/>
      <c r="G40" s="32"/>
      <c r="H40" s="24">
        <f>F5*H25</f>
        <v>0</v>
      </c>
    </row>
    <row r="42" spans="3:18" x14ac:dyDescent="0.25">
      <c r="C42" s="147" t="s">
        <v>34</v>
      </c>
      <c r="D42" s="147"/>
      <c r="E42" s="147"/>
      <c r="F42" s="147"/>
      <c r="G42" s="147"/>
      <c r="H42" s="147"/>
    </row>
    <row r="43" spans="3:18" x14ac:dyDescent="0.25">
      <c r="C43" s="6"/>
      <c r="D43" s="27">
        <f t="shared" ref="D43" ca="1" si="11">YEAR(TODAY())+1</f>
        <v>2024</v>
      </c>
      <c r="E43" s="27">
        <f ca="1">D43+1</f>
        <v>2025</v>
      </c>
      <c r="F43" s="27">
        <f t="shared" ref="F43:H43" ca="1" si="12">E43+1</f>
        <v>2026</v>
      </c>
      <c r="G43" s="27">
        <f t="shared" ca="1" si="12"/>
        <v>2027</v>
      </c>
      <c r="H43" s="27">
        <f t="shared" ca="1" si="12"/>
        <v>2028</v>
      </c>
    </row>
    <row r="44" spans="3:18" x14ac:dyDescent="0.25">
      <c r="C44" s="4" t="str">
        <f>Brand_name&amp;" is approved for reimbursement"</f>
        <v>&lt;intervention&gt; is approved for reimbursement</v>
      </c>
      <c r="D44" s="24">
        <f>SUM(D30:D34)</f>
        <v>0</v>
      </c>
      <c r="E44" s="24">
        <f t="shared" ref="E44:H44" si="13">SUM(E30:E34)</f>
        <v>0</v>
      </c>
      <c r="F44" s="24">
        <f t="shared" si="13"/>
        <v>0</v>
      </c>
      <c r="G44" s="24">
        <f t="shared" si="13"/>
        <v>0</v>
      </c>
      <c r="H44" s="24">
        <f t="shared" si="13"/>
        <v>0</v>
      </c>
    </row>
    <row r="45" spans="3:18" x14ac:dyDescent="0.25">
      <c r="C45" s="4" t="str">
        <f>Brand_name&amp;" is NOT approved for reimbursement"</f>
        <v>&lt;intervention&gt; is NOT approved for reimbursement</v>
      </c>
      <c r="D45" s="24">
        <f>SUM(D36:D40)</f>
        <v>0</v>
      </c>
      <c r="E45" s="24">
        <f t="shared" ref="E45:H45" si="14">SUM(E36:E40)</f>
        <v>0</v>
      </c>
      <c r="F45" s="24">
        <f t="shared" si="14"/>
        <v>0</v>
      </c>
      <c r="G45" s="24">
        <f t="shared" si="14"/>
        <v>0</v>
      </c>
      <c r="H45" s="24">
        <f t="shared" si="14"/>
        <v>0</v>
      </c>
    </row>
    <row r="46" spans="3:18" x14ac:dyDescent="0.25">
      <c r="C46" s="9" t="s">
        <v>35</v>
      </c>
      <c r="D46" s="23">
        <f>D44-D45</f>
        <v>0</v>
      </c>
      <c r="E46" s="23">
        <f t="shared" ref="E46:H46" si="15">E44-E45</f>
        <v>0</v>
      </c>
      <c r="F46" s="23">
        <f t="shared" si="15"/>
        <v>0</v>
      </c>
      <c r="G46" s="23">
        <f t="shared" si="15"/>
        <v>0</v>
      </c>
      <c r="H46" s="23">
        <f t="shared" si="15"/>
        <v>0</v>
      </c>
    </row>
  </sheetData>
  <customSheetViews>
    <customSheetView guid="{3FE28792-084C-499C-BD41-2962A1B8F4FC}">
      <selection activeCell="H36" sqref="H36"/>
      <pageMargins left="0" right="0" top="0" bottom="0" header="0" footer="0"/>
      <pageSetup paperSize="9" orientation="portrait" verticalDpi="0" r:id="rId1"/>
    </customSheetView>
  </customSheetViews>
  <mergeCells count="11">
    <mergeCell ref="I16:N19"/>
    <mergeCell ref="C27:H27"/>
    <mergeCell ref="C42:H42"/>
    <mergeCell ref="C1:H1"/>
    <mergeCell ref="C20:H20"/>
    <mergeCell ref="C29:H29"/>
    <mergeCell ref="C35:H35"/>
    <mergeCell ref="C15:H15"/>
    <mergeCell ref="C11:H11"/>
    <mergeCell ref="C22:H22"/>
    <mergeCell ref="C4:C9"/>
  </mergeCells>
  <phoneticPr fontId="7" type="noConversion"/>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ABC5-1348-4603-8653-924EA48BDEB8}">
  <sheetPr>
    <tabColor rgb="FF00778B"/>
  </sheetPr>
  <dimension ref="A1:L46"/>
  <sheetViews>
    <sheetView zoomScaleNormal="100" workbookViewId="0">
      <selection activeCell="J26" sqref="J26"/>
    </sheetView>
  </sheetViews>
  <sheetFormatPr baseColWidth="10" defaultColWidth="10.85546875" defaultRowHeight="15" x14ac:dyDescent="0.25"/>
  <cols>
    <col min="1" max="1" width="10.5703125" style="1" bestFit="1" customWidth="1"/>
    <col min="2" max="2" width="2.85546875" style="1" customWidth="1"/>
    <col min="3" max="3" width="70.5703125" style="1" customWidth="1"/>
    <col min="4" max="8" width="10.7109375" style="29" customWidth="1"/>
    <col min="9" max="9" width="10.7109375" style="1" customWidth="1"/>
    <col min="10" max="12" width="10.7109375" style="29" customWidth="1"/>
    <col min="13" max="19" width="10.7109375" style="1" customWidth="1"/>
    <col min="20" max="16384" width="10.85546875" style="1"/>
  </cols>
  <sheetData>
    <row r="1" spans="1:12" ht="21" x14ac:dyDescent="0.25">
      <c r="A1" s="17" t="s">
        <v>2</v>
      </c>
      <c r="C1" s="148" t="str">
        <f>'Cover page'!B24</f>
        <v>2.2 Budgetary consequences for the the Regional Health Authorities, excluding medicinal products</v>
      </c>
      <c r="D1" s="148"/>
      <c r="E1" s="148"/>
      <c r="F1" s="148"/>
      <c r="G1" s="148"/>
      <c r="H1" s="148"/>
    </row>
    <row r="3" spans="1:12" x14ac:dyDescent="0.25">
      <c r="C3" s="72" t="s">
        <v>36</v>
      </c>
      <c r="D3" s="75"/>
      <c r="E3" s="75"/>
      <c r="F3" s="75"/>
      <c r="G3" s="1"/>
      <c r="H3" s="1"/>
    </row>
    <row r="4" spans="1:12" ht="15" customHeight="1" x14ac:dyDescent="0.25">
      <c r="C4" s="151" t="s">
        <v>75</v>
      </c>
      <c r="D4" s="78" t="s">
        <v>19</v>
      </c>
      <c r="E4" s="78" t="s">
        <v>20</v>
      </c>
      <c r="F4" s="78" t="s">
        <v>21</v>
      </c>
      <c r="G4" s="1"/>
      <c r="H4" s="1"/>
    </row>
    <row r="5" spans="1:12" x14ac:dyDescent="0.25">
      <c r="C5" s="152"/>
      <c r="D5" s="37">
        <v>1</v>
      </c>
      <c r="E5" s="36"/>
      <c r="F5" s="36"/>
      <c r="G5" s="1"/>
      <c r="H5" s="1"/>
    </row>
    <row r="6" spans="1:12" x14ac:dyDescent="0.25">
      <c r="C6" s="152"/>
      <c r="D6" s="37">
        <v>2</v>
      </c>
      <c r="E6" s="36"/>
      <c r="F6" s="36"/>
      <c r="G6" s="1"/>
      <c r="H6" s="1"/>
    </row>
    <row r="7" spans="1:12" x14ac:dyDescent="0.25">
      <c r="C7" s="152"/>
      <c r="D7" s="37">
        <v>3</v>
      </c>
      <c r="E7" s="36"/>
      <c r="F7" s="36"/>
      <c r="G7" s="1"/>
      <c r="H7" s="1"/>
    </row>
    <row r="8" spans="1:12" x14ac:dyDescent="0.25">
      <c r="C8" s="152"/>
      <c r="D8" s="37">
        <v>4</v>
      </c>
      <c r="E8" s="36"/>
      <c r="F8" s="36"/>
      <c r="G8" s="1"/>
      <c r="H8" s="1"/>
    </row>
    <row r="9" spans="1:12" x14ac:dyDescent="0.25">
      <c r="C9" s="153"/>
      <c r="D9" s="37">
        <v>5</v>
      </c>
      <c r="E9" s="36"/>
      <c r="F9" s="36"/>
      <c r="G9" s="1"/>
      <c r="H9" s="1"/>
    </row>
    <row r="11" spans="1:12" x14ac:dyDescent="0.25">
      <c r="C11" s="147" t="s">
        <v>15</v>
      </c>
      <c r="D11" s="147"/>
      <c r="E11" s="147"/>
      <c r="F11" s="147"/>
      <c r="G11" s="147"/>
      <c r="H11" s="147"/>
    </row>
    <row r="12" spans="1:12" x14ac:dyDescent="0.25">
      <c r="C12" s="6"/>
      <c r="D12" s="27">
        <f t="shared" ref="D12" ca="1" si="0">YEAR(TODAY())+1</f>
        <v>2024</v>
      </c>
      <c r="E12" s="27">
        <f ca="1">D12+1</f>
        <v>2025</v>
      </c>
      <c r="F12" s="27">
        <f t="shared" ref="F12:H12" ca="1" si="1">E12+1</f>
        <v>2026</v>
      </c>
      <c r="G12" s="27">
        <f t="shared" ca="1" si="1"/>
        <v>2027</v>
      </c>
      <c r="H12" s="27">
        <f t="shared" ca="1" si="1"/>
        <v>2028</v>
      </c>
      <c r="J12" s="1"/>
      <c r="K12" s="1"/>
      <c r="L12" s="1"/>
    </row>
    <row r="13" spans="1:12" x14ac:dyDescent="0.25">
      <c r="A13" s="8"/>
      <c r="C13" s="42" t="str">
        <f>'2.1 Pharmaceuticals'!$C$13</f>
        <v>Eligble patients starting treatment each year</v>
      </c>
      <c r="D13" s="30">
        <f>'2.1 Pharmaceuticals'!D13</f>
        <v>0</v>
      </c>
      <c r="E13" s="30">
        <f>'2.1 Pharmaceuticals'!E13</f>
        <v>0</v>
      </c>
      <c r="F13" s="30">
        <f>'2.1 Pharmaceuticals'!F13</f>
        <v>0</v>
      </c>
      <c r="G13" s="30">
        <f>'2.1 Pharmaceuticals'!G13</f>
        <v>0</v>
      </c>
      <c r="H13" s="30">
        <f>'2.1 Pharmaceuticals'!H13</f>
        <v>0</v>
      </c>
      <c r="J13" s="1"/>
      <c r="K13" s="1"/>
      <c r="L13" s="1"/>
    </row>
    <row r="14" spans="1:12" x14ac:dyDescent="0.25">
      <c r="J14" s="1"/>
      <c r="K14" s="1"/>
      <c r="L14" s="1"/>
    </row>
    <row r="15" spans="1:12" x14ac:dyDescent="0.25">
      <c r="C15" s="147" t="s">
        <v>23</v>
      </c>
      <c r="D15" s="147"/>
      <c r="E15" s="147"/>
      <c r="F15" s="147"/>
      <c r="G15" s="147"/>
      <c r="H15" s="147"/>
      <c r="J15" s="1"/>
      <c r="K15" s="1"/>
      <c r="L15" s="1"/>
    </row>
    <row r="16" spans="1:12" x14ac:dyDescent="0.25">
      <c r="C16" s="6"/>
      <c r="D16" s="27">
        <f t="shared" ref="D16" ca="1" si="2">YEAR(TODAY())+1</f>
        <v>2024</v>
      </c>
      <c r="E16" s="27">
        <f ca="1">D16+1</f>
        <v>2025</v>
      </c>
      <c r="F16" s="27">
        <f t="shared" ref="F16:H16" ca="1" si="3">E16+1</f>
        <v>2026</v>
      </c>
      <c r="G16" s="27">
        <f t="shared" ca="1" si="3"/>
        <v>2027</v>
      </c>
      <c r="H16" s="27">
        <f t="shared" ca="1" si="3"/>
        <v>2028</v>
      </c>
      <c r="J16" s="1"/>
      <c r="K16" s="1"/>
      <c r="L16" s="1"/>
    </row>
    <row r="17" spans="3:12" x14ac:dyDescent="0.25">
      <c r="C17" s="43" t="str">
        <f>Brand_name</f>
        <v>&lt;intervention&gt;</v>
      </c>
      <c r="D17" s="30">
        <f>D13*D19</f>
        <v>0</v>
      </c>
      <c r="E17" s="30">
        <f t="shared" ref="E17:H17" si="4">E13*E19</f>
        <v>0</v>
      </c>
      <c r="F17" s="30">
        <f t="shared" si="4"/>
        <v>0</v>
      </c>
      <c r="G17" s="30">
        <f t="shared" si="4"/>
        <v>0</v>
      </c>
      <c r="H17" s="30">
        <f t="shared" si="4"/>
        <v>0</v>
      </c>
      <c r="J17" s="1"/>
      <c r="K17" s="1"/>
      <c r="L17" s="1"/>
    </row>
    <row r="18" spans="3:12" x14ac:dyDescent="0.25">
      <c r="C18" s="42" t="s">
        <v>21</v>
      </c>
      <c r="D18" s="24">
        <f>D13-D17</f>
        <v>0</v>
      </c>
      <c r="E18" s="24">
        <f t="shared" ref="E18:H18" si="5">E13-E17</f>
        <v>0</v>
      </c>
      <c r="F18" s="24">
        <f t="shared" si="5"/>
        <v>0</v>
      </c>
      <c r="G18" s="24">
        <f t="shared" si="5"/>
        <v>0</v>
      </c>
      <c r="H18" s="24">
        <f t="shared" si="5"/>
        <v>0</v>
      </c>
      <c r="J18" s="1"/>
      <c r="K18" s="1"/>
      <c r="L18" s="1"/>
    </row>
    <row r="19" spans="3:12" x14ac:dyDescent="0.25">
      <c r="C19" s="18" t="str">
        <f>"Market share of "&amp;Brand_name&amp;" in new patients"</f>
        <v>Market share of &lt;intervention&gt; in new patients</v>
      </c>
      <c r="D19" s="33">
        <f>'2.1 Pharmaceuticals'!D19</f>
        <v>0</v>
      </c>
      <c r="E19" s="33">
        <f>'2.1 Pharmaceuticals'!E19</f>
        <v>0</v>
      </c>
      <c r="F19" s="33">
        <f>'2.1 Pharmaceuticals'!F19</f>
        <v>0</v>
      </c>
      <c r="G19" s="33">
        <f>'2.1 Pharmaceuticals'!G19</f>
        <v>0</v>
      </c>
      <c r="H19" s="33">
        <f>'2.1 Pharmaceuticals'!H19</f>
        <v>0</v>
      </c>
      <c r="J19" s="1"/>
      <c r="K19" s="1"/>
      <c r="L19" s="1"/>
    </row>
    <row r="20" spans="3:12" x14ac:dyDescent="0.25">
      <c r="G20" s="31"/>
      <c r="H20" s="31"/>
    </row>
    <row r="22" spans="3:12" x14ac:dyDescent="0.25">
      <c r="C22" s="147" t="s">
        <v>27</v>
      </c>
      <c r="D22" s="147"/>
      <c r="E22" s="147"/>
      <c r="F22" s="147"/>
      <c r="G22" s="147"/>
      <c r="H22" s="147"/>
    </row>
    <row r="23" spans="3:12" x14ac:dyDescent="0.25">
      <c r="C23" s="6"/>
      <c r="D23" s="27">
        <f t="shared" ref="D23" ca="1" si="6">YEAR(TODAY())+1</f>
        <v>2024</v>
      </c>
      <c r="E23" s="27">
        <f ca="1">D23+1</f>
        <v>2025</v>
      </c>
      <c r="F23" s="27">
        <f t="shared" ref="F23:H23" ca="1" si="7">E23+1</f>
        <v>2026</v>
      </c>
      <c r="G23" s="27">
        <f t="shared" ca="1" si="7"/>
        <v>2027</v>
      </c>
      <c r="H23" s="27">
        <f t="shared" ca="1" si="7"/>
        <v>2028</v>
      </c>
    </row>
    <row r="24" spans="3:12" x14ac:dyDescent="0.25">
      <c r="C24" s="42" t="str">
        <f>Brand_name</f>
        <v>&lt;intervention&gt;</v>
      </c>
      <c r="D24" s="24">
        <v>0</v>
      </c>
      <c r="E24" s="24">
        <v>0</v>
      </c>
      <c r="F24" s="24">
        <v>0</v>
      </c>
      <c r="G24" s="24">
        <v>0</v>
      </c>
      <c r="H24" s="24">
        <v>0</v>
      </c>
    </row>
    <row r="25" spans="3:12" x14ac:dyDescent="0.25">
      <c r="C25" s="42" t="s">
        <v>21</v>
      </c>
      <c r="D25" s="24">
        <f>D13</f>
        <v>0</v>
      </c>
      <c r="E25" s="24">
        <f t="shared" ref="E25:H25" si="8">E13</f>
        <v>0</v>
      </c>
      <c r="F25" s="24">
        <f t="shared" si="8"/>
        <v>0</v>
      </c>
      <c r="G25" s="24">
        <f t="shared" si="8"/>
        <v>0</v>
      </c>
      <c r="H25" s="24">
        <f t="shared" si="8"/>
        <v>0</v>
      </c>
    </row>
    <row r="27" spans="3:12" x14ac:dyDescent="0.25">
      <c r="C27" s="147" t="s">
        <v>37</v>
      </c>
      <c r="D27" s="147"/>
      <c r="E27" s="147"/>
      <c r="F27" s="147"/>
      <c r="G27" s="147"/>
      <c r="H27" s="147"/>
    </row>
    <row r="28" spans="3:12" x14ac:dyDescent="0.25">
      <c r="C28" s="6"/>
      <c r="D28" s="27">
        <f t="shared" ref="D28" ca="1" si="9">YEAR(TODAY())+1</f>
        <v>2024</v>
      </c>
      <c r="E28" s="27">
        <f ca="1">D28+1</f>
        <v>2025</v>
      </c>
      <c r="F28" s="27">
        <f t="shared" ref="F28:H28" ca="1" si="10">E28+1</f>
        <v>2026</v>
      </c>
      <c r="G28" s="27">
        <f t="shared" ca="1" si="10"/>
        <v>2027</v>
      </c>
      <c r="H28" s="27">
        <f t="shared" ca="1" si="10"/>
        <v>2028</v>
      </c>
    </row>
    <row r="29" spans="3:12" x14ac:dyDescent="0.25">
      <c r="C29" s="150" t="s">
        <v>20</v>
      </c>
      <c r="D29" s="150"/>
      <c r="E29" s="150"/>
      <c r="F29" s="150"/>
      <c r="G29" s="150"/>
      <c r="H29" s="150"/>
    </row>
    <row r="30" spans="3:12" x14ac:dyDescent="0.25">
      <c r="C30" s="42" t="s">
        <v>29</v>
      </c>
      <c r="D30" s="24">
        <f>E5*D17+D18*F5</f>
        <v>0</v>
      </c>
      <c r="E30" s="24">
        <f>E6*D17+D18*F6</f>
        <v>0</v>
      </c>
      <c r="F30" s="24">
        <f>E7*D17+D18*F7</f>
        <v>0</v>
      </c>
      <c r="G30" s="24">
        <f>E8*D17+D18*F8</f>
        <v>0</v>
      </c>
      <c r="H30" s="24">
        <f>E9*D17+D18*F9</f>
        <v>0</v>
      </c>
    </row>
    <row r="31" spans="3:12" x14ac:dyDescent="0.25">
      <c r="C31" s="42" t="s">
        <v>30</v>
      </c>
      <c r="D31" s="24"/>
      <c r="E31" s="24">
        <f>E5*E17+E18*F5</f>
        <v>0</v>
      </c>
      <c r="F31" s="24">
        <f>E6*E17+E18*F6</f>
        <v>0</v>
      </c>
      <c r="G31" s="24">
        <f>E7*E17+E18*F7</f>
        <v>0</v>
      </c>
      <c r="H31" s="24">
        <f>E8*E17+E18*F8</f>
        <v>0</v>
      </c>
    </row>
    <row r="32" spans="3:12" x14ac:dyDescent="0.25">
      <c r="C32" s="42" t="s">
        <v>31</v>
      </c>
      <c r="D32" s="24"/>
      <c r="E32" s="24"/>
      <c r="F32" s="24">
        <f>E5*F17+F18*F5</f>
        <v>0</v>
      </c>
      <c r="G32" s="24">
        <f>E6*F17+F18*F6</f>
        <v>0</v>
      </c>
      <c r="H32" s="24">
        <f>E7*F17+F18*F7</f>
        <v>0</v>
      </c>
    </row>
    <row r="33" spans="3:8" x14ac:dyDescent="0.25">
      <c r="C33" s="42" t="s">
        <v>32</v>
      </c>
      <c r="D33" s="24"/>
      <c r="E33" s="24"/>
      <c r="F33" s="24"/>
      <c r="G33" s="24">
        <f>E5*G17+G18*F5</f>
        <v>0</v>
      </c>
      <c r="H33" s="24">
        <f>E6*G17+G18*F6</f>
        <v>0</v>
      </c>
    </row>
    <row r="34" spans="3:8" x14ac:dyDescent="0.25">
      <c r="C34" s="42" t="s">
        <v>33</v>
      </c>
      <c r="D34" s="24"/>
      <c r="E34" s="24"/>
      <c r="F34" s="24"/>
      <c r="G34" s="24"/>
      <c r="H34" s="24">
        <f>E5*H17+H18*F5</f>
        <v>0</v>
      </c>
    </row>
    <row r="35" spans="3:8" x14ac:dyDescent="0.25">
      <c r="C35" s="150" t="s">
        <v>21</v>
      </c>
      <c r="D35" s="150"/>
      <c r="E35" s="150"/>
      <c r="F35" s="150"/>
      <c r="G35" s="150"/>
      <c r="H35" s="150"/>
    </row>
    <row r="36" spans="3:8" x14ac:dyDescent="0.25">
      <c r="C36" s="42" t="s">
        <v>29</v>
      </c>
      <c r="D36" s="24">
        <f>F5*D25</f>
        <v>0</v>
      </c>
      <c r="E36" s="24">
        <f>F6*D25</f>
        <v>0</v>
      </c>
      <c r="F36" s="24">
        <f>F7*D25</f>
        <v>0</v>
      </c>
      <c r="G36" s="24">
        <f>F8*D25</f>
        <v>0</v>
      </c>
      <c r="H36" s="24">
        <f>F9*D25</f>
        <v>0</v>
      </c>
    </row>
    <row r="37" spans="3:8" x14ac:dyDescent="0.25">
      <c r="C37" s="42" t="s">
        <v>30</v>
      </c>
      <c r="D37" s="32"/>
      <c r="E37" s="24">
        <f>F5*E25</f>
        <v>0</v>
      </c>
      <c r="F37" s="24">
        <f>F6*E25</f>
        <v>0</v>
      </c>
      <c r="G37" s="24">
        <f>F7*E25</f>
        <v>0</v>
      </c>
      <c r="H37" s="24">
        <f>F8*E25</f>
        <v>0</v>
      </c>
    </row>
    <row r="38" spans="3:8" x14ac:dyDescent="0.25">
      <c r="C38" s="42" t="s">
        <v>31</v>
      </c>
      <c r="D38" s="32"/>
      <c r="E38" s="32"/>
      <c r="F38" s="24">
        <f>F5*F25</f>
        <v>0</v>
      </c>
      <c r="G38" s="24">
        <f>F6*F25</f>
        <v>0</v>
      </c>
      <c r="H38" s="24">
        <f>F7*F25</f>
        <v>0</v>
      </c>
    </row>
    <row r="39" spans="3:8" x14ac:dyDescent="0.25">
      <c r="C39" s="42" t="s">
        <v>32</v>
      </c>
      <c r="D39" s="32"/>
      <c r="E39" s="32"/>
      <c r="F39" s="32"/>
      <c r="G39" s="24">
        <f>F5*G25</f>
        <v>0</v>
      </c>
      <c r="H39" s="24">
        <f>F6*G25</f>
        <v>0</v>
      </c>
    </row>
    <row r="40" spans="3:8" x14ac:dyDescent="0.25">
      <c r="C40" s="42" t="s">
        <v>33</v>
      </c>
      <c r="D40" s="32"/>
      <c r="E40" s="32"/>
      <c r="F40" s="32"/>
      <c r="G40" s="32"/>
      <c r="H40" s="24">
        <f>F5*H25</f>
        <v>0</v>
      </c>
    </row>
    <row r="42" spans="3:8" x14ac:dyDescent="0.25">
      <c r="C42" s="147" t="s">
        <v>38</v>
      </c>
      <c r="D42" s="147"/>
      <c r="E42" s="147"/>
      <c r="F42" s="147"/>
      <c r="G42" s="147"/>
      <c r="H42" s="147"/>
    </row>
    <row r="43" spans="3:8" x14ac:dyDescent="0.25">
      <c r="C43" s="6"/>
      <c r="D43" s="27">
        <f t="shared" ref="D43" ca="1" si="11">YEAR(TODAY())+1</f>
        <v>2024</v>
      </c>
      <c r="E43" s="27">
        <f ca="1">D43+1</f>
        <v>2025</v>
      </c>
      <c r="F43" s="27">
        <f t="shared" ref="F43:H43" ca="1" si="12">E43+1</f>
        <v>2026</v>
      </c>
      <c r="G43" s="27">
        <f t="shared" ca="1" si="12"/>
        <v>2027</v>
      </c>
      <c r="H43" s="27">
        <f t="shared" ca="1" si="12"/>
        <v>2028</v>
      </c>
    </row>
    <row r="44" spans="3:8" x14ac:dyDescent="0.25">
      <c r="C44" s="4" t="str">
        <f>Brand_name&amp;" is approved for reimbursement"</f>
        <v>&lt;intervention&gt; is approved for reimbursement</v>
      </c>
      <c r="D44" s="24">
        <f>SUM(D30:D34)</f>
        <v>0</v>
      </c>
      <c r="E44" s="24">
        <f t="shared" ref="E44:H44" si="13">SUM(E30:E34)</f>
        <v>0</v>
      </c>
      <c r="F44" s="24">
        <f t="shared" si="13"/>
        <v>0</v>
      </c>
      <c r="G44" s="24">
        <f t="shared" si="13"/>
        <v>0</v>
      </c>
      <c r="H44" s="24">
        <f t="shared" si="13"/>
        <v>0</v>
      </c>
    </row>
    <row r="45" spans="3:8" x14ac:dyDescent="0.25">
      <c r="C45" s="4" t="str">
        <f>Brand_name&amp;" is NOT approved for reimbursement"</f>
        <v>&lt;intervention&gt; is NOT approved for reimbursement</v>
      </c>
      <c r="D45" s="24">
        <f>SUM(D36:D40)</f>
        <v>0</v>
      </c>
      <c r="E45" s="24">
        <f t="shared" ref="E45:H45" si="14">SUM(E36:E40)</f>
        <v>0</v>
      </c>
      <c r="F45" s="24">
        <f t="shared" si="14"/>
        <v>0</v>
      </c>
      <c r="G45" s="24">
        <f t="shared" si="14"/>
        <v>0</v>
      </c>
      <c r="H45" s="24">
        <f t="shared" si="14"/>
        <v>0</v>
      </c>
    </row>
    <row r="46" spans="3:8" x14ac:dyDescent="0.25">
      <c r="C46" s="9" t="s">
        <v>35</v>
      </c>
      <c r="D46" s="23">
        <f>D44-D45</f>
        <v>0</v>
      </c>
      <c r="E46" s="23">
        <f t="shared" ref="E46:H46" si="15">E44-E45</f>
        <v>0</v>
      </c>
      <c r="F46" s="23">
        <f t="shared" si="15"/>
        <v>0</v>
      </c>
      <c r="G46" s="23">
        <f t="shared" si="15"/>
        <v>0</v>
      </c>
      <c r="H46" s="23">
        <f t="shared" si="15"/>
        <v>0</v>
      </c>
    </row>
  </sheetData>
  <customSheetViews>
    <customSheetView guid="{3FE28792-084C-499C-BD41-2962A1B8F4FC}">
      <selection activeCell="C33" sqref="C33"/>
      <pageMargins left="0" right="0" top="0" bottom="0" header="0" footer="0"/>
      <pageSetup paperSize="9" orientation="portrait" verticalDpi="0" r:id="rId1"/>
    </customSheetView>
  </customSheetViews>
  <mergeCells count="9">
    <mergeCell ref="C27:H27"/>
    <mergeCell ref="C42:H42"/>
    <mergeCell ref="C1:H1"/>
    <mergeCell ref="C29:H29"/>
    <mergeCell ref="C35:H35"/>
    <mergeCell ref="C15:H15"/>
    <mergeCell ref="C11:H11"/>
    <mergeCell ref="C22:H22"/>
    <mergeCell ref="C4:C9"/>
  </mergeCell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B442-B0E3-4631-B98F-E9CE944F8B52}">
  <sheetPr>
    <tabColor rgb="FF00778B"/>
  </sheetPr>
  <dimension ref="A1:L46"/>
  <sheetViews>
    <sheetView zoomScaleNormal="100" workbookViewId="0">
      <selection activeCell="L20" sqref="L20"/>
    </sheetView>
  </sheetViews>
  <sheetFormatPr baseColWidth="10" defaultColWidth="10.85546875" defaultRowHeight="15" x14ac:dyDescent="0.25"/>
  <cols>
    <col min="1" max="1" width="10.5703125" style="1" bestFit="1" customWidth="1"/>
    <col min="2" max="2" width="2.85546875" style="1" customWidth="1"/>
    <col min="3" max="3" width="70.5703125" style="1" bestFit="1" customWidth="1"/>
    <col min="4" max="8" width="10.7109375" style="29" customWidth="1"/>
    <col min="9" max="9" width="10.7109375" style="1" customWidth="1"/>
    <col min="10" max="12" width="10.7109375" style="29" customWidth="1"/>
    <col min="13" max="19" width="10.7109375" style="1" customWidth="1"/>
    <col min="20" max="16384" width="10.85546875" style="1"/>
  </cols>
  <sheetData>
    <row r="1" spans="1:12" ht="21" x14ac:dyDescent="0.25">
      <c r="A1" s="17" t="s">
        <v>2</v>
      </c>
      <c r="C1" s="148" t="str">
        <f>'Cover page'!B25</f>
        <v xml:space="preserve">2.3 Budgetary consequences not related to the Regional Health Authorities </v>
      </c>
      <c r="D1" s="148"/>
      <c r="E1" s="148"/>
      <c r="F1" s="148"/>
      <c r="G1" s="148"/>
      <c r="H1" s="148"/>
    </row>
    <row r="2" spans="1:12" x14ac:dyDescent="0.25">
      <c r="G2" s="1"/>
      <c r="H2" s="1"/>
      <c r="J2" s="1"/>
    </row>
    <row r="3" spans="1:12" x14ac:dyDescent="0.25">
      <c r="C3" s="147" t="s">
        <v>39</v>
      </c>
      <c r="D3" s="147"/>
      <c r="E3" s="147"/>
      <c r="F3" s="147"/>
      <c r="G3" s="1"/>
      <c r="H3" s="1"/>
      <c r="J3" s="1"/>
      <c r="K3" s="1"/>
      <c r="L3" s="1"/>
    </row>
    <row r="4" spans="1:12" x14ac:dyDescent="0.25">
      <c r="C4" s="151" t="s">
        <v>76</v>
      </c>
      <c r="D4" s="78" t="s">
        <v>19</v>
      </c>
      <c r="E4" s="78" t="s">
        <v>20</v>
      </c>
      <c r="F4" s="78" t="s">
        <v>21</v>
      </c>
      <c r="G4" s="1"/>
      <c r="H4" s="1"/>
      <c r="J4" s="1"/>
      <c r="K4" s="1"/>
      <c r="L4" s="1"/>
    </row>
    <row r="5" spans="1:12" x14ac:dyDescent="0.25">
      <c r="C5" s="152"/>
      <c r="D5" s="37">
        <v>1</v>
      </c>
      <c r="E5" s="36"/>
      <c r="F5" s="36"/>
      <c r="G5" s="1"/>
      <c r="H5" s="1"/>
      <c r="J5" s="1"/>
      <c r="K5" s="1"/>
      <c r="L5" s="1"/>
    </row>
    <row r="6" spans="1:12" x14ac:dyDescent="0.25">
      <c r="C6" s="152"/>
      <c r="D6" s="37">
        <v>2</v>
      </c>
      <c r="E6" s="36"/>
      <c r="F6" s="36"/>
      <c r="G6" s="1"/>
      <c r="H6" s="1"/>
      <c r="J6" s="1"/>
      <c r="K6" s="1"/>
      <c r="L6" s="1"/>
    </row>
    <row r="7" spans="1:12" x14ac:dyDescent="0.25">
      <c r="C7" s="152"/>
      <c r="D7" s="37">
        <v>3</v>
      </c>
      <c r="E7" s="36"/>
      <c r="F7" s="36"/>
      <c r="G7" s="1"/>
      <c r="H7" s="1"/>
      <c r="J7" s="1"/>
      <c r="K7" s="1"/>
      <c r="L7" s="1"/>
    </row>
    <row r="8" spans="1:12" x14ac:dyDescent="0.25">
      <c r="C8" s="152"/>
      <c r="D8" s="37">
        <v>4</v>
      </c>
      <c r="E8" s="36"/>
      <c r="F8" s="36"/>
      <c r="G8" s="1"/>
      <c r="H8" s="1"/>
      <c r="J8" s="1"/>
      <c r="K8" s="1"/>
      <c r="L8" s="1"/>
    </row>
    <row r="9" spans="1:12" x14ac:dyDescent="0.25">
      <c r="C9" s="153"/>
      <c r="D9" s="37">
        <v>5</v>
      </c>
      <c r="E9" s="36"/>
      <c r="F9" s="36"/>
      <c r="G9" s="1"/>
      <c r="H9" s="1"/>
      <c r="J9" s="1"/>
      <c r="K9" s="1"/>
      <c r="L9" s="1"/>
    </row>
    <row r="11" spans="1:12" x14ac:dyDescent="0.25">
      <c r="C11" s="147" t="s">
        <v>15</v>
      </c>
      <c r="D11" s="147"/>
      <c r="E11" s="147"/>
      <c r="F11" s="147"/>
      <c r="G11" s="147"/>
      <c r="H11" s="147"/>
    </row>
    <row r="12" spans="1:12" x14ac:dyDescent="0.25">
      <c r="C12" s="6"/>
      <c r="D12" s="27">
        <f t="shared" ref="D12" ca="1" si="0">YEAR(TODAY())+1</f>
        <v>2024</v>
      </c>
      <c r="E12" s="27">
        <f ca="1">D12+1</f>
        <v>2025</v>
      </c>
      <c r="F12" s="27">
        <f t="shared" ref="F12:H12" ca="1" si="1">E12+1</f>
        <v>2026</v>
      </c>
      <c r="G12" s="27">
        <f t="shared" ca="1" si="1"/>
        <v>2027</v>
      </c>
      <c r="H12" s="27">
        <f t="shared" ca="1" si="1"/>
        <v>2028</v>
      </c>
      <c r="J12" s="1"/>
      <c r="K12" s="1"/>
      <c r="L12" s="1"/>
    </row>
    <row r="13" spans="1:12" x14ac:dyDescent="0.25">
      <c r="A13" s="8"/>
      <c r="C13" s="42" t="str">
        <f>'2.1 Pharmaceuticals'!C13</f>
        <v>Eligble patients starting treatment each year</v>
      </c>
      <c r="D13" s="30">
        <f>'2.1 Pharmaceuticals'!D13</f>
        <v>0</v>
      </c>
      <c r="E13" s="30">
        <f>'2.1 Pharmaceuticals'!E13</f>
        <v>0</v>
      </c>
      <c r="F13" s="30">
        <f>'2.1 Pharmaceuticals'!F13</f>
        <v>0</v>
      </c>
      <c r="G13" s="30">
        <f>'2.1 Pharmaceuticals'!G13</f>
        <v>0</v>
      </c>
      <c r="H13" s="30">
        <f>'2.1 Pharmaceuticals'!H13</f>
        <v>0</v>
      </c>
      <c r="J13" s="1"/>
      <c r="K13" s="1"/>
      <c r="L13" s="1"/>
    </row>
    <row r="14" spans="1:12" x14ac:dyDescent="0.25">
      <c r="J14" s="1"/>
      <c r="K14" s="1"/>
      <c r="L14" s="1"/>
    </row>
    <row r="15" spans="1:12" x14ac:dyDescent="0.25">
      <c r="C15" s="147" t="s">
        <v>23</v>
      </c>
      <c r="D15" s="147"/>
      <c r="E15" s="147"/>
      <c r="F15" s="147"/>
      <c r="G15" s="147"/>
      <c r="H15" s="147"/>
      <c r="J15" s="1"/>
      <c r="K15" s="1"/>
      <c r="L15" s="1"/>
    </row>
    <row r="16" spans="1:12" x14ac:dyDescent="0.25">
      <c r="C16" s="6"/>
      <c r="D16" s="27">
        <f t="shared" ref="D16" ca="1" si="2">YEAR(TODAY())+1</f>
        <v>2024</v>
      </c>
      <c r="E16" s="27">
        <f ca="1">D16+1</f>
        <v>2025</v>
      </c>
      <c r="F16" s="27">
        <f t="shared" ref="F16:H16" ca="1" si="3">E16+1</f>
        <v>2026</v>
      </c>
      <c r="G16" s="27">
        <f t="shared" ca="1" si="3"/>
        <v>2027</v>
      </c>
      <c r="H16" s="27">
        <f t="shared" ca="1" si="3"/>
        <v>2028</v>
      </c>
      <c r="J16" s="1"/>
      <c r="K16" s="1"/>
      <c r="L16" s="1"/>
    </row>
    <row r="17" spans="3:12" x14ac:dyDescent="0.25">
      <c r="C17" s="43" t="str">
        <f>Brand_name</f>
        <v>&lt;intervention&gt;</v>
      </c>
      <c r="D17" s="30">
        <f>D13*D19</f>
        <v>0</v>
      </c>
      <c r="E17" s="30">
        <f t="shared" ref="E17:H17" si="4">E13*E19</f>
        <v>0</v>
      </c>
      <c r="F17" s="30">
        <f t="shared" si="4"/>
        <v>0</v>
      </c>
      <c r="G17" s="30">
        <f>G13*G19</f>
        <v>0</v>
      </c>
      <c r="H17" s="30">
        <f t="shared" si="4"/>
        <v>0</v>
      </c>
      <c r="J17" s="1"/>
      <c r="K17" s="1"/>
      <c r="L17" s="1"/>
    </row>
    <row r="18" spans="3:12" x14ac:dyDescent="0.25">
      <c r="C18" s="42" t="s">
        <v>21</v>
      </c>
      <c r="D18" s="24">
        <f>D13-D17</f>
        <v>0</v>
      </c>
      <c r="E18" s="24">
        <f t="shared" ref="E18:H18" si="5">E13-E17</f>
        <v>0</v>
      </c>
      <c r="F18" s="24">
        <f t="shared" si="5"/>
        <v>0</v>
      </c>
      <c r="G18" s="24">
        <f t="shared" si="5"/>
        <v>0</v>
      </c>
      <c r="H18" s="24">
        <f t="shared" si="5"/>
        <v>0</v>
      </c>
      <c r="J18" s="1"/>
      <c r="K18" s="1"/>
      <c r="L18" s="1"/>
    </row>
    <row r="19" spans="3:12" x14ac:dyDescent="0.25">
      <c r="C19" s="18" t="str">
        <f>"Market share of "&amp;Brand_name&amp;" in new patients"</f>
        <v>Market share of &lt;intervention&gt; in new patients</v>
      </c>
      <c r="D19" s="33">
        <f>'2.1 Pharmaceuticals'!D19</f>
        <v>0</v>
      </c>
      <c r="E19" s="33">
        <f>'2.1 Pharmaceuticals'!E19</f>
        <v>0</v>
      </c>
      <c r="F19" s="33">
        <f>'2.1 Pharmaceuticals'!F19</f>
        <v>0</v>
      </c>
      <c r="G19" s="33">
        <f>'2.1 Pharmaceuticals'!G19</f>
        <v>0</v>
      </c>
      <c r="H19" s="33">
        <f>'2.1 Pharmaceuticals'!H19</f>
        <v>0</v>
      </c>
      <c r="J19" s="1"/>
      <c r="K19" s="1"/>
      <c r="L19" s="1"/>
    </row>
    <row r="20" spans="3:12" x14ac:dyDescent="0.25">
      <c r="C20" s="2"/>
      <c r="D20" s="31"/>
      <c r="E20" s="31"/>
      <c r="F20" s="31"/>
      <c r="G20" s="31"/>
      <c r="H20" s="31"/>
      <c r="J20" s="38"/>
    </row>
    <row r="22" spans="3:12" x14ac:dyDescent="0.25">
      <c r="C22" s="147" t="s">
        <v>27</v>
      </c>
      <c r="D22" s="147"/>
      <c r="E22" s="147"/>
      <c r="F22" s="147"/>
      <c r="G22" s="147"/>
      <c r="H22" s="147"/>
    </row>
    <row r="23" spans="3:12" x14ac:dyDescent="0.25">
      <c r="C23" s="6"/>
      <c r="D23" s="27">
        <f t="shared" ref="D23" ca="1" si="6">YEAR(TODAY())+1</f>
        <v>2024</v>
      </c>
      <c r="E23" s="27">
        <f ca="1">D23+1</f>
        <v>2025</v>
      </c>
      <c r="F23" s="27">
        <f t="shared" ref="F23:H23" ca="1" si="7">E23+1</f>
        <v>2026</v>
      </c>
      <c r="G23" s="27">
        <f t="shared" ca="1" si="7"/>
        <v>2027</v>
      </c>
      <c r="H23" s="27">
        <f t="shared" ca="1" si="7"/>
        <v>2028</v>
      </c>
    </row>
    <row r="24" spans="3:12" x14ac:dyDescent="0.25">
      <c r="C24" s="43" t="str">
        <f>Brand_name</f>
        <v>&lt;intervention&gt;</v>
      </c>
      <c r="D24" s="24">
        <v>0</v>
      </c>
      <c r="E24" s="24">
        <v>0</v>
      </c>
      <c r="F24" s="24">
        <v>0</v>
      </c>
      <c r="G24" s="24">
        <v>0</v>
      </c>
      <c r="H24" s="24">
        <v>0</v>
      </c>
    </row>
    <row r="25" spans="3:12" x14ac:dyDescent="0.25">
      <c r="C25" s="42" t="s">
        <v>21</v>
      </c>
      <c r="D25" s="24">
        <f>D13</f>
        <v>0</v>
      </c>
      <c r="E25" s="24">
        <f t="shared" ref="E25:H25" si="8">E13</f>
        <v>0</v>
      </c>
      <c r="F25" s="24">
        <f t="shared" si="8"/>
        <v>0</v>
      </c>
      <c r="G25" s="24">
        <f t="shared" si="8"/>
        <v>0</v>
      </c>
      <c r="H25" s="24">
        <f t="shared" si="8"/>
        <v>0</v>
      </c>
    </row>
    <row r="27" spans="3:12" x14ac:dyDescent="0.25">
      <c r="C27" s="147" t="s">
        <v>40</v>
      </c>
      <c r="D27" s="147"/>
      <c r="E27" s="147"/>
      <c r="F27" s="147"/>
      <c r="G27" s="147"/>
      <c r="H27" s="147"/>
    </row>
    <row r="28" spans="3:12" x14ac:dyDescent="0.25">
      <c r="C28" s="6"/>
      <c r="D28" s="27">
        <f t="shared" ref="D28" ca="1" si="9">YEAR(TODAY())+1</f>
        <v>2024</v>
      </c>
      <c r="E28" s="27">
        <f ca="1">D28+1</f>
        <v>2025</v>
      </c>
      <c r="F28" s="27">
        <f t="shared" ref="F28:H28" ca="1" si="10">E28+1</f>
        <v>2026</v>
      </c>
      <c r="G28" s="27">
        <f t="shared" ca="1" si="10"/>
        <v>2027</v>
      </c>
      <c r="H28" s="27">
        <f t="shared" ca="1" si="10"/>
        <v>2028</v>
      </c>
    </row>
    <row r="29" spans="3:12" x14ac:dyDescent="0.25">
      <c r="C29" s="150" t="s">
        <v>20</v>
      </c>
      <c r="D29" s="150"/>
      <c r="E29" s="150"/>
      <c r="F29" s="150"/>
      <c r="G29" s="150"/>
      <c r="H29" s="150"/>
    </row>
    <row r="30" spans="3:12" x14ac:dyDescent="0.25">
      <c r="C30" s="45" t="s">
        <v>29</v>
      </c>
      <c r="D30" s="24">
        <f>E5*D17+D18*F5</f>
        <v>0</v>
      </c>
      <c r="E30" s="24">
        <f>E6*D17+D18*F6</f>
        <v>0</v>
      </c>
      <c r="F30" s="24">
        <f>E7*D17+D18*F7</f>
        <v>0</v>
      </c>
      <c r="G30" s="24">
        <f>E8*D17+D18*F8</f>
        <v>0</v>
      </c>
      <c r="H30" s="24">
        <f>E9*D17+D18*F9</f>
        <v>0</v>
      </c>
    </row>
    <row r="31" spans="3:12" x14ac:dyDescent="0.25">
      <c r="C31" s="45" t="s">
        <v>30</v>
      </c>
      <c r="D31" s="24"/>
      <c r="E31" s="24">
        <f>E5*E17+E18*F5</f>
        <v>0</v>
      </c>
      <c r="F31" s="24">
        <f>E6*E17+E18*F6</f>
        <v>0</v>
      </c>
      <c r="G31" s="24">
        <f>E7*E17+E18*F7</f>
        <v>0</v>
      </c>
      <c r="H31" s="24">
        <f>E8*E17+E18*F8</f>
        <v>0</v>
      </c>
    </row>
    <row r="32" spans="3:12" x14ac:dyDescent="0.25">
      <c r="C32" s="45" t="s">
        <v>31</v>
      </c>
      <c r="D32" s="24"/>
      <c r="E32" s="24"/>
      <c r="F32" s="24">
        <f>E5*F17+F18*F5</f>
        <v>0</v>
      </c>
      <c r="G32" s="24">
        <f>E6*F17+F18*F6</f>
        <v>0</v>
      </c>
      <c r="H32" s="24">
        <f>E7*F17+F18*F7</f>
        <v>0</v>
      </c>
    </row>
    <row r="33" spans="3:10" x14ac:dyDescent="0.25">
      <c r="C33" s="45" t="s">
        <v>32</v>
      </c>
      <c r="D33" s="24"/>
      <c r="E33" s="24"/>
      <c r="F33" s="24"/>
      <c r="G33" s="24">
        <f>E5*G17+G18*F5</f>
        <v>0</v>
      </c>
      <c r="H33" s="24">
        <f>E6*G17+G18*F6</f>
        <v>0</v>
      </c>
    </row>
    <row r="34" spans="3:10" x14ac:dyDescent="0.25">
      <c r="C34" s="45" t="s">
        <v>33</v>
      </c>
      <c r="D34" s="24"/>
      <c r="E34" s="24"/>
      <c r="F34" s="24"/>
      <c r="G34" s="24"/>
      <c r="H34" s="24">
        <f>E5*H17+H18*F5</f>
        <v>0</v>
      </c>
    </row>
    <row r="35" spans="3:10" x14ac:dyDescent="0.25">
      <c r="C35" s="154" t="s">
        <v>21</v>
      </c>
      <c r="D35" s="154"/>
      <c r="E35" s="154"/>
      <c r="F35" s="154"/>
      <c r="G35" s="154"/>
      <c r="H35" s="154"/>
    </row>
    <row r="36" spans="3:10" x14ac:dyDescent="0.25">
      <c r="C36" s="45" t="s">
        <v>29</v>
      </c>
      <c r="D36" s="24">
        <f>F5*D25</f>
        <v>0</v>
      </c>
      <c r="E36" s="24">
        <f>F6*D25</f>
        <v>0</v>
      </c>
      <c r="F36" s="24">
        <f>F7*D25</f>
        <v>0</v>
      </c>
      <c r="G36" s="24">
        <f>F8*D25</f>
        <v>0</v>
      </c>
      <c r="H36" s="24">
        <f>F9*D25</f>
        <v>0</v>
      </c>
    </row>
    <row r="37" spans="3:10" x14ac:dyDescent="0.25">
      <c r="C37" s="45" t="s">
        <v>30</v>
      </c>
      <c r="D37" s="32"/>
      <c r="E37" s="24">
        <f>F5*E25</f>
        <v>0</v>
      </c>
      <c r="F37" s="24">
        <f>F6*E25</f>
        <v>0</v>
      </c>
      <c r="G37" s="24">
        <f>F7*E25</f>
        <v>0</v>
      </c>
      <c r="H37" s="24">
        <f>F8*E25</f>
        <v>0</v>
      </c>
    </row>
    <row r="38" spans="3:10" x14ac:dyDescent="0.25">
      <c r="C38" s="45" t="s">
        <v>31</v>
      </c>
      <c r="D38" s="32"/>
      <c r="E38" s="32"/>
      <c r="F38" s="24">
        <f>F5*F25</f>
        <v>0</v>
      </c>
      <c r="G38" s="24">
        <f>F6*F25</f>
        <v>0</v>
      </c>
      <c r="H38" s="24">
        <f>F7*F25</f>
        <v>0</v>
      </c>
    </row>
    <row r="39" spans="3:10" x14ac:dyDescent="0.25">
      <c r="C39" s="45" t="s">
        <v>32</v>
      </c>
      <c r="D39" s="32"/>
      <c r="E39" s="32"/>
      <c r="F39" s="32"/>
      <c r="G39" s="24">
        <f>F5*G25</f>
        <v>0</v>
      </c>
      <c r="H39" s="24">
        <f>F6*G25</f>
        <v>0</v>
      </c>
    </row>
    <row r="40" spans="3:10" x14ac:dyDescent="0.25">
      <c r="C40" s="45" t="s">
        <v>33</v>
      </c>
      <c r="D40" s="32"/>
      <c r="E40" s="32"/>
      <c r="F40" s="32"/>
      <c r="G40" s="32"/>
      <c r="H40" s="24">
        <f>F5*H25</f>
        <v>0</v>
      </c>
    </row>
    <row r="41" spans="3:10" x14ac:dyDescent="0.25">
      <c r="D41" s="34"/>
      <c r="E41" s="34"/>
      <c r="F41" s="34"/>
      <c r="G41" s="34"/>
      <c r="H41" s="35"/>
    </row>
    <row r="42" spans="3:10" x14ac:dyDescent="0.25">
      <c r="C42" s="147" t="s">
        <v>41</v>
      </c>
      <c r="D42" s="147"/>
      <c r="E42" s="147"/>
      <c r="F42" s="147"/>
      <c r="G42" s="147"/>
      <c r="H42" s="147"/>
    </row>
    <row r="43" spans="3:10" x14ac:dyDescent="0.25">
      <c r="C43" s="6"/>
      <c r="D43" s="27">
        <f t="shared" ref="D43" ca="1" si="11">YEAR(TODAY())+1</f>
        <v>2024</v>
      </c>
      <c r="E43" s="27">
        <f ca="1">D43+1</f>
        <v>2025</v>
      </c>
      <c r="F43" s="27">
        <f t="shared" ref="F43:H43" ca="1" si="12">E43+1</f>
        <v>2026</v>
      </c>
      <c r="G43" s="27">
        <f t="shared" ca="1" si="12"/>
        <v>2027</v>
      </c>
      <c r="H43" s="27">
        <f t="shared" ca="1" si="12"/>
        <v>2028</v>
      </c>
    </row>
    <row r="44" spans="3:10" x14ac:dyDescent="0.25">
      <c r="C44" s="4" t="str">
        <f>Brand_name&amp;" is approved for reimbursement"</f>
        <v>&lt;intervention&gt; is approved for reimbursement</v>
      </c>
      <c r="D44" s="24">
        <f>SUM(D30:D34)</f>
        <v>0</v>
      </c>
      <c r="E44" s="24">
        <f t="shared" ref="E44:H44" si="13">SUM(E30:E34)</f>
        <v>0</v>
      </c>
      <c r="F44" s="24">
        <f t="shared" si="13"/>
        <v>0</v>
      </c>
      <c r="G44" s="24">
        <f t="shared" si="13"/>
        <v>0</v>
      </c>
      <c r="H44" s="24">
        <f t="shared" si="13"/>
        <v>0</v>
      </c>
      <c r="J44" s="35"/>
    </row>
    <row r="45" spans="3:10" x14ac:dyDescent="0.25">
      <c r="C45" s="4" t="str">
        <f>Brand_name&amp;" is NOT approved for reimbursement"</f>
        <v>&lt;intervention&gt; is NOT approved for reimbursement</v>
      </c>
      <c r="D45" s="24">
        <f>SUM(D36:D40)</f>
        <v>0</v>
      </c>
      <c r="E45" s="24">
        <f t="shared" ref="E45:H45" si="14">SUM(E36:E40)</f>
        <v>0</v>
      </c>
      <c r="F45" s="24">
        <f t="shared" si="14"/>
        <v>0</v>
      </c>
      <c r="G45" s="24">
        <f t="shared" si="14"/>
        <v>0</v>
      </c>
      <c r="H45" s="24">
        <f t="shared" si="14"/>
        <v>0</v>
      </c>
      <c r="J45" s="35"/>
    </row>
    <row r="46" spans="3:10" x14ac:dyDescent="0.25">
      <c r="C46" s="9" t="s">
        <v>35</v>
      </c>
      <c r="D46" s="23">
        <f>D44-D45</f>
        <v>0</v>
      </c>
      <c r="E46" s="23">
        <f t="shared" ref="E46:H46" si="15">E44-E45</f>
        <v>0</v>
      </c>
      <c r="F46" s="23">
        <f t="shared" si="15"/>
        <v>0</v>
      </c>
      <c r="G46" s="23">
        <f t="shared" si="15"/>
        <v>0</v>
      </c>
      <c r="H46" s="23">
        <f t="shared" si="15"/>
        <v>0</v>
      </c>
    </row>
  </sheetData>
  <customSheetViews>
    <customSheetView guid="{3FE28792-084C-499C-BD41-2962A1B8F4FC}" topLeftCell="A16">
      <selection activeCell="D40" sqref="D40:H40"/>
      <pageMargins left="0" right="0" top="0" bottom="0" header="0" footer="0"/>
      <pageSetup paperSize="9" orientation="portrait" verticalDpi="0" r:id="rId1"/>
    </customSheetView>
  </customSheetViews>
  <mergeCells count="10">
    <mergeCell ref="C42:H42"/>
    <mergeCell ref="C1:H1"/>
    <mergeCell ref="C29:H29"/>
    <mergeCell ref="C35:H35"/>
    <mergeCell ref="C11:H11"/>
    <mergeCell ref="C15:H15"/>
    <mergeCell ref="C22:H22"/>
    <mergeCell ref="C27:H27"/>
    <mergeCell ref="C4:C9"/>
    <mergeCell ref="C3:F3"/>
  </mergeCell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BFB2D-22DB-4D4B-962E-6C12DCCB90FA}">
  <sheetPr>
    <tabColor rgb="FF00778B"/>
  </sheetPr>
  <dimension ref="B1:G33"/>
  <sheetViews>
    <sheetView showGridLines="0" zoomScaleNormal="100" workbookViewId="0">
      <selection activeCell="B1" sqref="B1:G1"/>
    </sheetView>
  </sheetViews>
  <sheetFormatPr baseColWidth="10" defaultColWidth="11.42578125" defaultRowHeight="15" x14ac:dyDescent="0.25"/>
  <cols>
    <col min="1" max="1" width="8.85546875" customWidth="1"/>
    <col min="2" max="2" width="75" customWidth="1"/>
    <col min="3" max="7" width="12.140625" customWidth="1"/>
  </cols>
  <sheetData>
    <row r="1" spans="2:7" ht="18.75" x14ac:dyDescent="0.25">
      <c r="B1" s="172" t="s">
        <v>88</v>
      </c>
      <c r="C1" s="172"/>
      <c r="D1" s="172"/>
      <c r="E1" s="172"/>
      <c r="F1" s="172"/>
      <c r="G1" s="172"/>
    </row>
    <row r="2" spans="2:7" ht="23.25" x14ac:dyDescent="0.25">
      <c r="B2" s="100" t="s">
        <v>42</v>
      </c>
      <c r="C2" s="53"/>
      <c r="D2" s="53"/>
      <c r="E2" s="53"/>
      <c r="F2" s="53"/>
      <c r="G2" s="53"/>
    </row>
    <row r="3" spans="2:7" x14ac:dyDescent="0.25">
      <c r="B3" s="77" t="s">
        <v>42</v>
      </c>
      <c r="C3" s="78">
        <f t="shared" ref="C3" ca="1" si="0">YEAR(TODAY())+1</f>
        <v>2024</v>
      </c>
      <c r="D3" s="78">
        <f ca="1">C3+1</f>
        <v>2025</v>
      </c>
      <c r="E3" s="78">
        <f t="shared" ref="E3:G3" ca="1" si="1">D3+1</f>
        <v>2026</v>
      </c>
      <c r="F3" s="78">
        <f t="shared" ca="1" si="1"/>
        <v>2027</v>
      </c>
      <c r="G3" s="78">
        <f t="shared" ca="1" si="1"/>
        <v>2028</v>
      </c>
    </row>
    <row r="4" spans="2:7" ht="24.95" customHeight="1" x14ac:dyDescent="0.25">
      <c r="B4" s="79" t="str">
        <f>Brand_name&amp;" is approved for reimbursement"</f>
        <v>&lt;intervention&gt; is approved for reimbursement</v>
      </c>
      <c r="C4" s="80">
        <f>C5+C6+C7</f>
        <v>0</v>
      </c>
      <c r="D4" s="80">
        <f>D5+D6+D7</f>
        <v>0</v>
      </c>
      <c r="E4" s="80">
        <f>E5+E6+E7</f>
        <v>0</v>
      </c>
      <c r="F4" s="80">
        <f>F5+F6+F7</f>
        <v>0</v>
      </c>
      <c r="G4" s="80">
        <f>G5+G6+G7</f>
        <v>0</v>
      </c>
    </row>
    <row r="5" spans="2:7" x14ac:dyDescent="0.25">
      <c r="B5" s="81" t="s">
        <v>77</v>
      </c>
      <c r="C5" s="82">
        <f>'2.1 Pharmaceuticals'!D44</f>
        <v>0</v>
      </c>
      <c r="D5" s="82">
        <f>'2.1 Pharmaceuticals'!E44</f>
        <v>0</v>
      </c>
      <c r="E5" s="82">
        <f>'2.1 Pharmaceuticals'!F44</f>
        <v>0</v>
      </c>
      <c r="F5" s="82">
        <f>'2.1 Pharmaceuticals'!G44</f>
        <v>0</v>
      </c>
      <c r="G5" s="82">
        <f>'2.1 Pharmaceuticals'!H44</f>
        <v>0</v>
      </c>
    </row>
    <row r="6" spans="2:7" x14ac:dyDescent="0.25">
      <c r="B6" s="81" t="s">
        <v>78</v>
      </c>
      <c r="C6" s="83">
        <f>'2.2. Specialist Health Services'!D44</f>
        <v>0</v>
      </c>
      <c r="D6" s="83">
        <f>'2.2. Specialist Health Services'!E44</f>
        <v>0</v>
      </c>
      <c r="E6" s="83">
        <f>'2.2. Specialist Health Services'!F44</f>
        <v>0</v>
      </c>
      <c r="F6" s="83">
        <f>'2.2. Specialist Health Services'!G44</f>
        <v>0</v>
      </c>
      <c r="G6" s="83">
        <f>'2.2. Specialist Health Services'!H44</f>
        <v>0</v>
      </c>
    </row>
    <row r="7" spans="2:7" ht="15.75" thickBot="1" x14ac:dyDescent="0.3">
      <c r="B7" s="84" t="s">
        <v>43</v>
      </c>
      <c r="C7" s="85">
        <f>'2.3. Other health care services'!D44</f>
        <v>0</v>
      </c>
      <c r="D7" s="85">
        <f>'2.3. Other health care services'!E44</f>
        <v>0</v>
      </c>
      <c r="E7" s="85">
        <f>'2.3. Other health care services'!F44</f>
        <v>0</v>
      </c>
      <c r="F7" s="85">
        <f>'2.3. Other health care services'!G44</f>
        <v>0</v>
      </c>
      <c r="G7" s="85">
        <f>'2.3. Other health care services'!H44</f>
        <v>0</v>
      </c>
    </row>
    <row r="8" spans="2:7" ht="24.95" customHeight="1" x14ac:dyDescent="0.25">
      <c r="B8" s="79" t="str">
        <f>Brand_name&amp;" is NOT approved for reimbursement"</f>
        <v>&lt;intervention&gt; is NOT approved for reimbursement</v>
      </c>
      <c r="C8" s="86">
        <f>C9+C10+C11</f>
        <v>0</v>
      </c>
      <c r="D8" s="86">
        <f>D9+D10+D11</f>
        <v>0</v>
      </c>
      <c r="E8" s="86">
        <f>E9+E10+E11</f>
        <v>0</v>
      </c>
      <c r="F8" s="86">
        <f>F9+F10+F11</f>
        <v>0</v>
      </c>
      <c r="G8" s="86">
        <f>G9+G10+G11</f>
        <v>0</v>
      </c>
    </row>
    <row r="9" spans="2:7" x14ac:dyDescent="0.25">
      <c r="B9" s="81" t="s">
        <v>77</v>
      </c>
      <c r="C9" s="83">
        <f>'2.1 Pharmaceuticals'!D45</f>
        <v>0</v>
      </c>
      <c r="D9" s="83">
        <f>'2.1 Pharmaceuticals'!E45</f>
        <v>0</v>
      </c>
      <c r="E9" s="83">
        <f>'2.1 Pharmaceuticals'!F45</f>
        <v>0</v>
      </c>
      <c r="F9" s="83">
        <f>'2.1 Pharmaceuticals'!G45</f>
        <v>0</v>
      </c>
      <c r="G9" s="83">
        <f>'2.1 Pharmaceuticals'!H45</f>
        <v>0</v>
      </c>
    </row>
    <row r="10" spans="2:7" x14ac:dyDescent="0.25">
      <c r="B10" s="81" t="s">
        <v>78</v>
      </c>
      <c r="C10" s="83">
        <f>'2.2. Specialist Health Services'!D45</f>
        <v>0</v>
      </c>
      <c r="D10" s="83">
        <f>'2.2. Specialist Health Services'!E45</f>
        <v>0</v>
      </c>
      <c r="E10" s="83">
        <f>'2.2. Specialist Health Services'!F45</f>
        <v>0</v>
      </c>
      <c r="F10" s="83">
        <f>'2.2. Specialist Health Services'!G45</f>
        <v>0</v>
      </c>
      <c r="G10" s="83">
        <f>'2.2. Specialist Health Services'!H45</f>
        <v>0</v>
      </c>
    </row>
    <row r="11" spans="2:7" ht="15.75" thickBot="1" x14ac:dyDescent="0.3">
      <c r="B11" s="84" t="s">
        <v>43</v>
      </c>
      <c r="C11" s="85">
        <f>'2.3. Other health care services'!D45</f>
        <v>0</v>
      </c>
      <c r="D11" s="85">
        <f>'2.3. Other health care services'!E45</f>
        <v>0</v>
      </c>
      <c r="E11" s="85">
        <f>'2.3. Other health care services'!F45</f>
        <v>0</v>
      </c>
      <c r="F11" s="85">
        <f>'2.3. Other health care services'!G45</f>
        <v>0</v>
      </c>
      <c r="G11" s="85">
        <f>'2.3. Other health care services'!H45</f>
        <v>0</v>
      </c>
    </row>
    <row r="12" spans="2:7" ht="24.95" customHeight="1" thickBot="1" x14ac:dyDescent="0.3">
      <c r="B12" s="87" t="s">
        <v>35</v>
      </c>
      <c r="C12" s="88">
        <f>C4-C8</f>
        <v>0</v>
      </c>
      <c r="D12" s="88">
        <f>D4-D8</f>
        <v>0</v>
      </c>
      <c r="E12" s="88">
        <f>E4-E8</f>
        <v>0</v>
      </c>
      <c r="F12" s="88">
        <f>F4-F8</f>
        <v>0</v>
      </c>
      <c r="G12" s="88">
        <f>G4-G8</f>
        <v>0</v>
      </c>
    </row>
    <row r="13" spans="2:7" ht="15.75" thickTop="1" x14ac:dyDescent="0.25">
      <c r="B13" s="81" t="s">
        <v>77</v>
      </c>
      <c r="C13" s="83">
        <f t="shared" ref="C13:G13" si="2">C5-C9</f>
        <v>0</v>
      </c>
      <c r="D13" s="83">
        <f t="shared" si="2"/>
        <v>0</v>
      </c>
      <c r="E13" s="83">
        <f t="shared" si="2"/>
        <v>0</v>
      </c>
      <c r="F13" s="83">
        <f t="shared" si="2"/>
        <v>0</v>
      </c>
      <c r="G13" s="83">
        <f t="shared" si="2"/>
        <v>0</v>
      </c>
    </row>
    <row r="14" spans="2:7" x14ac:dyDescent="0.25">
      <c r="B14" s="81" t="s">
        <v>78</v>
      </c>
      <c r="C14" s="83">
        <f t="shared" ref="C14:G14" si="3">C6-C10</f>
        <v>0</v>
      </c>
      <c r="D14" s="83">
        <f t="shared" si="3"/>
        <v>0</v>
      </c>
      <c r="E14" s="83">
        <f t="shared" si="3"/>
        <v>0</v>
      </c>
      <c r="F14" s="83">
        <f t="shared" si="3"/>
        <v>0</v>
      </c>
      <c r="G14" s="83">
        <f t="shared" si="3"/>
        <v>0</v>
      </c>
    </row>
    <row r="15" spans="2:7" ht="15.75" thickBot="1" x14ac:dyDescent="0.3">
      <c r="B15" s="84" t="s">
        <v>43</v>
      </c>
      <c r="C15" s="85">
        <f t="shared" ref="C15:G15" si="4">C7-C11</f>
        <v>0</v>
      </c>
      <c r="D15" s="85">
        <f t="shared" si="4"/>
        <v>0</v>
      </c>
      <c r="E15" s="85">
        <f t="shared" si="4"/>
        <v>0</v>
      </c>
      <c r="F15" s="85">
        <f t="shared" si="4"/>
        <v>0</v>
      </c>
      <c r="G15" s="85">
        <f t="shared" si="4"/>
        <v>0</v>
      </c>
    </row>
    <row r="16" spans="2:7" x14ac:dyDescent="0.25">
      <c r="B16" s="89" t="s">
        <v>44</v>
      </c>
      <c r="C16" s="76"/>
      <c r="D16" s="76"/>
      <c r="E16" s="76"/>
      <c r="F16" s="76"/>
      <c r="G16" s="76"/>
    </row>
    <row r="17" spans="2:7" x14ac:dyDescent="0.25">
      <c r="B17" s="76"/>
      <c r="C17" s="76"/>
      <c r="D17" s="76"/>
      <c r="E17" s="76"/>
      <c r="F17" s="76"/>
      <c r="G17" s="76"/>
    </row>
    <row r="18" spans="2:7" x14ac:dyDescent="0.25">
      <c r="B18" s="155" t="s">
        <v>45</v>
      </c>
      <c r="C18" s="155"/>
      <c r="D18" s="155"/>
      <c r="E18" s="155"/>
      <c r="F18" s="155"/>
      <c r="G18" s="155"/>
    </row>
    <row r="19" spans="2:7" x14ac:dyDescent="0.25">
      <c r="B19" s="90"/>
      <c r="C19" s="78">
        <f t="shared" ref="C19" ca="1" si="5">YEAR(TODAY())+1</f>
        <v>2024</v>
      </c>
      <c r="D19" s="78">
        <f ca="1">C19+1</f>
        <v>2025</v>
      </c>
      <c r="E19" s="78">
        <f t="shared" ref="E19:G19" ca="1" si="6">D19+1</f>
        <v>2026</v>
      </c>
      <c r="F19" s="78">
        <f t="shared" ca="1" si="6"/>
        <v>2027</v>
      </c>
      <c r="G19" s="78">
        <f t="shared" ca="1" si="6"/>
        <v>2028</v>
      </c>
    </row>
    <row r="20" spans="2:7" x14ac:dyDescent="0.25">
      <c r="B20" s="156" t="s">
        <v>20</v>
      </c>
      <c r="C20" s="156"/>
      <c r="D20" s="156"/>
      <c r="E20" s="156"/>
      <c r="F20" s="156"/>
      <c r="G20" s="156"/>
    </row>
    <row r="21" spans="2:7" x14ac:dyDescent="0.25">
      <c r="B21" s="91" t="s">
        <v>29</v>
      </c>
      <c r="C21" s="92">
        <f>SUM('2.1 Pharmaceuticals'!D30,'2.2. Specialist Health Services'!D30,'2.3. Other health care services'!D30)</f>
        <v>0</v>
      </c>
      <c r="D21" s="92">
        <f>SUM('2.1 Pharmaceuticals'!E30,'2.2. Specialist Health Services'!E30,'2.3. Other health care services'!E30)</f>
        <v>0</v>
      </c>
      <c r="E21" s="92">
        <f>SUM('2.1 Pharmaceuticals'!F30,'2.2. Specialist Health Services'!F30,'2.3. Other health care services'!F30)</f>
        <v>0</v>
      </c>
      <c r="F21" s="92">
        <f>SUM('2.1 Pharmaceuticals'!G30,'2.2. Specialist Health Services'!G30,'2.3. Other health care services'!G30)</f>
        <v>0</v>
      </c>
      <c r="G21" s="92">
        <f>SUM('2.1 Pharmaceuticals'!H30,'2.2. Specialist Health Services'!H30,'2.3. Other health care services'!H30)</f>
        <v>0</v>
      </c>
    </row>
    <row r="22" spans="2:7" x14ac:dyDescent="0.25">
      <c r="B22" s="91" t="s">
        <v>30</v>
      </c>
      <c r="C22" s="93"/>
      <c r="D22" s="92">
        <f>SUM('2.1 Pharmaceuticals'!E31,'2.2. Specialist Health Services'!E31,'2.3. Other health care services'!E31)</f>
        <v>0</v>
      </c>
      <c r="E22" s="92">
        <f>SUM('2.1 Pharmaceuticals'!F31,'2.2. Specialist Health Services'!F31,'2.3. Other health care services'!F31)</f>
        <v>0</v>
      </c>
      <c r="F22" s="92">
        <f>SUM('2.1 Pharmaceuticals'!G31,'2.2. Specialist Health Services'!G31,'2.3. Other health care services'!G31)</f>
        <v>0</v>
      </c>
      <c r="G22" s="92">
        <f>SUM('2.1 Pharmaceuticals'!H31,'2.2. Specialist Health Services'!H31,'2.3. Other health care services'!H31)</f>
        <v>0</v>
      </c>
    </row>
    <row r="23" spans="2:7" x14ac:dyDescent="0.25">
      <c r="B23" s="91" t="s">
        <v>31</v>
      </c>
      <c r="C23" s="93"/>
      <c r="D23" s="93"/>
      <c r="E23" s="92">
        <f>SUM('2.1 Pharmaceuticals'!F32,'2.2. Specialist Health Services'!F32,'2.3. Other health care services'!F32)</f>
        <v>0</v>
      </c>
      <c r="F23" s="92">
        <f>SUM('2.1 Pharmaceuticals'!G32,'2.2. Specialist Health Services'!G32,'2.3. Other health care services'!G32)</f>
        <v>0</v>
      </c>
      <c r="G23" s="92">
        <f>SUM('2.1 Pharmaceuticals'!H32,'2.2. Specialist Health Services'!H32,'2.3. Other health care services'!H32)</f>
        <v>0</v>
      </c>
    </row>
    <row r="24" spans="2:7" x14ac:dyDescent="0.25">
      <c r="B24" s="91" t="s">
        <v>32</v>
      </c>
      <c r="C24" s="93"/>
      <c r="D24" s="93"/>
      <c r="E24" s="93"/>
      <c r="F24" s="92">
        <f>SUM('2.1 Pharmaceuticals'!G33,'2.2. Specialist Health Services'!G33,'2.3. Other health care services'!G33)</f>
        <v>0</v>
      </c>
      <c r="G24" s="92">
        <f>SUM('2.1 Pharmaceuticals'!H33,'2.2. Specialist Health Services'!H33,'2.3. Other health care services'!H33)</f>
        <v>0</v>
      </c>
    </row>
    <row r="25" spans="2:7" x14ac:dyDescent="0.25">
      <c r="B25" s="91" t="s">
        <v>33</v>
      </c>
      <c r="C25" s="93"/>
      <c r="D25" s="93"/>
      <c r="E25" s="93"/>
      <c r="F25" s="93"/>
      <c r="G25" s="92">
        <f>SUM('2.1 Pharmaceuticals'!H34,'2.2. Specialist Health Services'!H34,'2.3. Other health care services'!H34)</f>
        <v>0</v>
      </c>
    </row>
    <row r="26" spans="2:7" x14ac:dyDescent="0.25">
      <c r="B26" s="156" t="s">
        <v>21</v>
      </c>
      <c r="C26" s="156"/>
      <c r="D26" s="156"/>
      <c r="E26" s="156"/>
      <c r="F26" s="156"/>
      <c r="G26" s="156"/>
    </row>
    <row r="27" spans="2:7" x14ac:dyDescent="0.25">
      <c r="B27" s="91" t="s">
        <v>29</v>
      </c>
      <c r="C27" s="92">
        <f>SUM('2.1 Pharmaceuticals'!D36,'2.2. Specialist Health Services'!D36,'2.3. Other health care services'!D36)</f>
        <v>0</v>
      </c>
      <c r="D27" s="92">
        <f>SUM('2.1 Pharmaceuticals'!E36,'2.2. Specialist Health Services'!E36,'2.3. Other health care services'!E36)</f>
        <v>0</v>
      </c>
      <c r="E27" s="92">
        <f>SUM('2.1 Pharmaceuticals'!F36,'2.2. Specialist Health Services'!F36,'2.3. Other health care services'!F36)</f>
        <v>0</v>
      </c>
      <c r="F27" s="92">
        <f>SUM('2.1 Pharmaceuticals'!G36,'2.2. Specialist Health Services'!G36,'2.3. Other health care services'!G36)</f>
        <v>0</v>
      </c>
      <c r="G27" s="92">
        <f>SUM('2.1 Pharmaceuticals'!H36,'2.2. Specialist Health Services'!H36,'2.3. Other health care services'!H36)</f>
        <v>0</v>
      </c>
    </row>
    <row r="28" spans="2:7" x14ac:dyDescent="0.25">
      <c r="B28" s="91" t="s">
        <v>30</v>
      </c>
      <c r="C28" s="93"/>
      <c r="D28" s="92">
        <f>SUM('2.1 Pharmaceuticals'!E37,'2.2. Specialist Health Services'!E37,'2.3. Other health care services'!E37)</f>
        <v>0</v>
      </c>
      <c r="E28" s="92">
        <f>SUM('2.1 Pharmaceuticals'!F37,'2.2. Specialist Health Services'!F37,'2.3. Other health care services'!F37)</f>
        <v>0</v>
      </c>
      <c r="F28" s="92">
        <f>SUM('2.1 Pharmaceuticals'!G37,'2.2. Specialist Health Services'!G37,'2.3. Other health care services'!G37)</f>
        <v>0</v>
      </c>
      <c r="G28" s="92">
        <f>SUM('2.1 Pharmaceuticals'!H37,'2.2. Specialist Health Services'!H37,'2.3. Other health care services'!H37)</f>
        <v>0</v>
      </c>
    </row>
    <row r="29" spans="2:7" x14ac:dyDescent="0.25">
      <c r="B29" s="91" t="s">
        <v>31</v>
      </c>
      <c r="C29" s="93"/>
      <c r="D29" s="93"/>
      <c r="E29" s="92">
        <f>SUM('2.1 Pharmaceuticals'!F38,'2.2. Specialist Health Services'!F38,'2.3. Other health care services'!F38)</f>
        <v>0</v>
      </c>
      <c r="F29" s="92">
        <f>SUM('2.1 Pharmaceuticals'!G38,'2.2. Specialist Health Services'!G38,'2.3. Other health care services'!G38)</f>
        <v>0</v>
      </c>
      <c r="G29" s="92">
        <f>SUM('2.1 Pharmaceuticals'!H38,'2.2. Specialist Health Services'!H38,'2.3. Other health care services'!H38)</f>
        <v>0</v>
      </c>
    </row>
    <row r="30" spans="2:7" x14ac:dyDescent="0.25">
      <c r="B30" s="91" t="s">
        <v>32</v>
      </c>
      <c r="C30" s="93"/>
      <c r="D30" s="93"/>
      <c r="E30" s="93"/>
      <c r="F30" s="92">
        <f>SUM('2.1 Pharmaceuticals'!G39,'2.2. Specialist Health Services'!G39,'2.3. Other health care services'!G39)</f>
        <v>0</v>
      </c>
      <c r="G30" s="92">
        <f>SUM('2.1 Pharmaceuticals'!H39,'2.2. Specialist Health Services'!H39,'2.3. Other health care services'!H39)</f>
        <v>0</v>
      </c>
    </row>
    <row r="31" spans="2:7" x14ac:dyDescent="0.25">
      <c r="B31" s="91" t="s">
        <v>33</v>
      </c>
      <c r="C31" s="93"/>
      <c r="D31" s="93"/>
      <c r="E31" s="93"/>
      <c r="F31" s="93"/>
      <c r="G31" s="92">
        <f>SUM('2.1 Pharmaceuticals'!H40,'2.2. Specialist Health Services'!H40,'2.3. Other health care services'!H40)</f>
        <v>0</v>
      </c>
    </row>
    <row r="33" spans="7:7" x14ac:dyDescent="0.25">
      <c r="G33" s="68"/>
    </row>
  </sheetData>
  <sheetProtection algorithmName="SHA-512" hashValue="CRFexD0y9JE4WSO5HbuOXTU7t4LKVt1wFZWyQvxO5g4BdhR7mielLqIfwPxaU5D/H50x6I/g631Wa4qDtwYbxQ==" saltValue="p0yUKbY1GlkYI+k4/cPynw==" spinCount="100000" sheet="1" objects="1" scenarios="1"/>
  <mergeCells count="4">
    <mergeCell ref="B18:G18"/>
    <mergeCell ref="B20:G20"/>
    <mergeCell ref="B26:G26"/>
    <mergeCell ref="B1:G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97F88-29DD-4A67-810F-0A734A906EE6}">
  <sheetPr>
    <tabColor rgb="FF0070C0"/>
  </sheetPr>
  <dimension ref="A1:N46"/>
  <sheetViews>
    <sheetView zoomScaleNormal="100" workbookViewId="0">
      <selection activeCell="D19" sqref="D19:H19"/>
    </sheetView>
  </sheetViews>
  <sheetFormatPr baseColWidth="10" defaultColWidth="10.85546875" defaultRowHeight="15" x14ac:dyDescent="0.25"/>
  <cols>
    <col min="1" max="1" width="10.5703125" style="1" bestFit="1" customWidth="1"/>
    <col min="2" max="2" width="2.85546875" style="1" customWidth="1"/>
    <col min="3" max="3" width="70.5703125" style="1" bestFit="1" customWidth="1"/>
    <col min="4" max="8" width="10.7109375" style="29" customWidth="1"/>
    <col min="9" max="20" width="10.7109375" style="1" customWidth="1"/>
    <col min="21" max="16384" width="10.85546875" style="1"/>
  </cols>
  <sheetData>
    <row r="1" spans="1:14" ht="21" x14ac:dyDescent="0.25">
      <c r="A1" s="7" t="s">
        <v>2</v>
      </c>
      <c r="C1" s="157" t="str">
        <f>'Cover page'!B29</f>
        <v>3.1 Budgetary consequences related to medicinal products covered by the National Insurance Scheme</v>
      </c>
      <c r="D1" s="157"/>
      <c r="E1" s="157"/>
      <c r="F1" s="157"/>
      <c r="G1" s="157"/>
      <c r="H1" s="157"/>
    </row>
    <row r="2" spans="1:14" x14ac:dyDescent="0.25">
      <c r="G2" s="1"/>
      <c r="H2" s="1"/>
    </row>
    <row r="3" spans="1:14" x14ac:dyDescent="0.25">
      <c r="C3" s="75" t="s">
        <v>46</v>
      </c>
      <c r="D3" s="75"/>
      <c r="E3" s="75"/>
      <c r="F3" s="75"/>
      <c r="G3" s="1"/>
      <c r="H3" s="1"/>
    </row>
    <row r="4" spans="1:14" x14ac:dyDescent="0.25">
      <c r="C4" s="151" t="s">
        <v>47</v>
      </c>
      <c r="D4" s="78" t="s">
        <v>19</v>
      </c>
      <c r="E4" s="78" t="s">
        <v>20</v>
      </c>
      <c r="F4" s="78" t="s">
        <v>21</v>
      </c>
      <c r="G4" s="1"/>
      <c r="H4" s="1"/>
    </row>
    <row r="5" spans="1:14" x14ac:dyDescent="0.25">
      <c r="C5" s="152"/>
      <c r="D5" s="37">
        <v>1</v>
      </c>
      <c r="E5" s="36"/>
      <c r="F5" s="36"/>
      <c r="G5" s="1"/>
      <c r="H5" s="1"/>
    </row>
    <row r="6" spans="1:14" x14ac:dyDescent="0.25">
      <c r="C6" s="152"/>
      <c r="D6" s="37">
        <v>2</v>
      </c>
      <c r="E6" s="36"/>
      <c r="F6" s="36"/>
      <c r="G6" s="1"/>
      <c r="H6" s="1"/>
    </row>
    <row r="7" spans="1:14" x14ac:dyDescent="0.25">
      <c r="C7" s="152"/>
      <c r="D7" s="37">
        <v>3</v>
      </c>
      <c r="E7" s="36"/>
      <c r="F7" s="36"/>
      <c r="G7" s="1"/>
      <c r="H7" s="1"/>
    </row>
    <row r="8" spans="1:14" x14ac:dyDescent="0.25">
      <c r="C8" s="152"/>
      <c r="D8" s="37">
        <v>4</v>
      </c>
      <c r="E8" s="36"/>
      <c r="F8" s="36"/>
      <c r="G8" s="1"/>
      <c r="H8" s="1"/>
    </row>
    <row r="9" spans="1:14" x14ac:dyDescent="0.25">
      <c r="C9" s="153"/>
      <c r="D9" s="37">
        <v>5</v>
      </c>
      <c r="E9" s="36"/>
      <c r="F9" s="36"/>
      <c r="G9" s="1"/>
      <c r="H9" s="1"/>
    </row>
    <row r="11" spans="1:14" x14ac:dyDescent="0.25">
      <c r="C11" s="147" t="s">
        <v>15</v>
      </c>
      <c r="D11" s="147"/>
      <c r="E11" s="147"/>
      <c r="F11" s="147"/>
      <c r="G11" s="147"/>
      <c r="H11" s="147"/>
    </row>
    <row r="12" spans="1:14" x14ac:dyDescent="0.25">
      <c r="C12" s="6"/>
      <c r="D12" s="27">
        <f t="shared" ref="D12" ca="1" si="0">YEAR(TODAY())+1</f>
        <v>2024</v>
      </c>
      <c r="E12" s="27">
        <f ca="1">D12+1</f>
        <v>2025</v>
      </c>
      <c r="F12" s="27">
        <f t="shared" ref="F12:H12" ca="1" si="1">E12+1</f>
        <v>2026</v>
      </c>
      <c r="G12" s="27">
        <f t="shared" ca="1" si="1"/>
        <v>2027</v>
      </c>
      <c r="H12" s="27">
        <f t="shared" ca="1" si="1"/>
        <v>2028</v>
      </c>
    </row>
    <row r="13" spans="1:14" x14ac:dyDescent="0.25">
      <c r="A13" s="8"/>
      <c r="C13" s="42" t="s">
        <v>22</v>
      </c>
      <c r="D13" s="24">
        <f>'1. Patient population'!E11</f>
        <v>0</v>
      </c>
      <c r="E13" s="24">
        <f>'1. Patient population'!F11</f>
        <v>0</v>
      </c>
      <c r="F13" s="24">
        <f>'1. Patient population'!G11</f>
        <v>0</v>
      </c>
      <c r="G13" s="24">
        <f>'1. Patient population'!H11</f>
        <v>0</v>
      </c>
      <c r="H13" s="24">
        <f>'1. Patient population'!I11</f>
        <v>0</v>
      </c>
    </row>
    <row r="15" spans="1:14" ht="15" customHeight="1" x14ac:dyDescent="0.25">
      <c r="C15" s="147" t="s">
        <v>23</v>
      </c>
      <c r="D15" s="147"/>
      <c r="E15" s="147"/>
      <c r="F15" s="147"/>
      <c r="G15" s="147"/>
      <c r="H15" s="147"/>
    </row>
    <row r="16" spans="1:14" x14ac:dyDescent="0.25">
      <c r="C16" s="6"/>
      <c r="D16" s="27">
        <f t="shared" ref="D16" ca="1" si="2">YEAR(TODAY())+1</f>
        <v>2024</v>
      </c>
      <c r="E16" s="27">
        <f ca="1">D16+1</f>
        <v>2025</v>
      </c>
      <c r="F16" s="27">
        <f t="shared" ref="F16:H16" ca="1" si="3">E16+1</f>
        <v>2026</v>
      </c>
      <c r="G16" s="27">
        <f t="shared" ca="1" si="3"/>
        <v>2027</v>
      </c>
      <c r="H16" s="27">
        <f t="shared" ca="1" si="3"/>
        <v>2028</v>
      </c>
      <c r="I16" s="138" t="s">
        <v>24</v>
      </c>
      <c r="J16" s="139"/>
      <c r="K16" s="139"/>
      <c r="L16" s="139"/>
      <c r="M16" s="139"/>
      <c r="N16" s="140"/>
    </row>
    <row r="17" spans="3:14" x14ac:dyDescent="0.25">
      <c r="C17" s="43" t="str">
        <f>Brand_name</f>
        <v>&lt;intervention&gt;</v>
      </c>
      <c r="D17" s="30">
        <f>D13*D19</f>
        <v>0</v>
      </c>
      <c r="E17" s="30">
        <f t="shared" ref="E17:H17" si="4">E13*E19</f>
        <v>0</v>
      </c>
      <c r="F17" s="30">
        <f t="shared" si="4"/>
        <v>0</v>
      </c>
      <c r="G17" s="30">
        <f t="shared" si="4"/>
        <v>0</v>
      </c>
      <c r="H17" s="30">
        <f t="shared" si="4"/>
        <v>0</v>
      </c>
      <c r="I17" s="141"/>
      <c r="J17" s="142"/>
      <c r="K17" s="142"/>
      <c r="L17" s="142"/>
      <c r="M17" s="142"/>
      <c r="N17" s="143"/>
    </row>
    <row r="18" spans="3:14" x14ac:dyDescent="0.25">
      <c r="C18" s="44" t="s">
        <v>25</v>
      </c>
      <c r="D18" s="24">
        <f>D13-D17</f>
        <v>0</v>
      </c>
      <c r="E18" s="24">
        <f t="shared" ref="E18:H18" si="5">E13-E17</f>
        <v>0</v>
      </c>
      <c r="F18" s="24">
        <f t="shared" si="5"/>
        <v>0</v>
      </c>
      <c r="G18" s="24">
        <f t="shared" si="5"/>
        <v>0</v>
      </c>
      <c r="H18" s="24">
        <f t="shared" si="5"/>
        <v>0</v>
      </c>
      <c r="I18" s="141"/>
      <c r="J18" s="142"/>
      <c r="K18" s="142"/>
      <c r="L18" s="142"/>
      <c r="M18" s="142"/>
      <c r="N18" s="143"/>
    </row>
    <row r="19" spans="3:14" x14ac:dyDescent="0.25">
      <c r="C19" s="18" t="str">
        <f>"Market share of "&amp;Brand_name&amp;" in new patients"</f>
        <v>Market share of &lt;intervention&gt; in new patients</v>
      </c>
      <c r="D19" s="19"/>
      <c r="E19" s="19"/>
      <c r="F19" s="19"/>
      <c r="G19" s="19"/>
      <c r="H19" s="19"/>
      <c r="I19" s="144"/>
      <c r="J19" s="145"/>
      <c r="K19" s="145"/>
      <c r="L19" s="145"/>
      <c r="M19" s="145"/>
      <c r="N19" s="146"/>
    </row>
    <row r="20" spans="3:14" x14ac:dyDescent="0.25">
      <c r="C20" s="149" t="s">
        <v>48</v>
      </c>
      <c r="D20" s="149"/>
      <c r="E20" s="149"/>
      <c r="F20" s="149"/>
      <c r="G20" s="149"/>
      <c r="H20" s="149"/>
    </row>
    <row r="22" spans="3:14" ht="15" customHeight="1" x14ac:dyDescent="0.25">
      <c r="C22" s="147" t="s">
        <v>27</v>
      </c>
      <c r="D22" s="147"/>
      <c r="E22" s="147"/>
      <c r="F22" s="147"/>
      <c r="G22" s="147"/>
      <c r="H22" s="147"/>
    </row>
    <row r="23" spans="3:14" x14ac:dyDescent="0.25">
      <c r="C23" s="6"/>
      <c r="D23" s="27">
        <f t="shared" ref="D23" ca="1" si="6">YEAR(TODAY())+1</f>
        <v>2024</v>
      </c>
      <c r="E23" s="27">
        <f ca="1">D23+1</f>
        <v>2025</v>
      </c>
      <c r="F23" s="27">
        <f t="shared" ref="F23:H23" ca="1" si="7">E23+1</f>
        <v>2026</v>
      </c>
      <c r="G23" s="27">
        <f t="shared" ca="1" si="7"/>
        <v>2027</v>
      </c>
      <c r="H23" s="27">
        <f t="shared" ca="1" si="7"/>
        <v>2028</v>
      </c>
    </row>
    <row r="24" spans="3:14" x14ac:dyDescent="0.25">
      <c r="C24" s="43" t="str">
        <f>Brand_name</f>
        <v>&lt;intervention&gt;</v>
      </c>
      <c r="D24" s="24">
        <v>0</v>
      </c>
      <c r="E24" s="24">
        <v>0</v>
      </c>
      <c r="F24" s="24">
        <v>0</v>
      </c>
      <c r="G24" s="24">
        <v>0</v>
      </c>
      <c r="H24" s="24">
        <v>0</v>
      </c>
    </row>
    <row r="25" spans="3:14" x14ac:dyDescent="0.25">
      <c r="C25" s="42" t="s">
        <v>21</v>
      </c>
      <c r="D25" s="24">
        <f>D13</f>
        <v>0</v>
      </c>
      <c r="E25" s="24">
        <f t="shared" ref="E25:H25" si="8">E13</f>
        <v>0</v>
      </c>
      <c r="F25" s="24">
        <f t="shared" si="8"/>
        <v>0</v>
      </c>
      <c r="G25" s="24">
        <f t="shared" si="8"/>
        <v>0</v>
      </c>
      <c r="H25" s="24">
        <f t="shared" si="8"/>
        <v>0</v>
      </c>
    </row>
    <row r="27" spans="3:14" x14ac:dyDescent="0.25">
      <c r="C27" s="147" t="s">
        <v>28</v>
      </c>
      <c r="D27" s="147"/>
      <c r="E27" s="147"/>
      <c r="F27" s="147"/>
      <c r="G27" s="147"/>
      <c r="H27" s="147"/>
    </row>
    <row r="28" spans="3:14" x14ac:dyDescent="0.25">
      <c r="C28" s="6"/>
      <c r="D28" s="27">
        <f t="shared" ref="D28" ca="1" si="9">YEAR(TODAY())+1</f>
        <v>2024</v>
      </c>
      <c r="E28" s="27">
        <f ca="1">D28+1</f>
        <v>2025</v>
      </c>
      <c r="F28" s="27">
        <f t="shared" ref="F28:H28" ca="1" si="10">E28+1</f>
        <v>2026</v>
      </c>
      <c r="G28" s="27">
        <f t="shared" ca="1" si="10"/>
        <v>2027</v>
      </c>
      <c r="H28" s="27">
        <f t="shared" ca="1" si="10"/>
        <v>2028</v>
      </c>
    </row>
    <row r="29" spans="3:14" x14ac:dyDescent="0.25">
      <c r="C29" s="150" t="s">
        <v>20</v>
      </c>
      <c r="D29" s="150"/>
      <c r="E29" s="150"/>
      <c r="F29" s="150"/>
      <c r="G29" s="150"/>
      <c r="H29" s="150"/>
    </row>
    <row r="30" spans="3:14" x14ac:dyDescent="0.25">
      <c r="C30" s="42" t="s">
        <v>29</v>
      </c>
      <c r="D30" s="24">
        <f>E5*D17+D18*F5</f>
        <v>0</v>
      </c>
      <c r="E30" s="24">
        <f>E6*D17+D18*F6</f>
        <v>0</v>
      </c>
      <c r="F30" s="24">
        <f>E7*D17+D18*F7</f>
        <v>0</v>
      </c>
      <c r="G30" s="24">
        <f>E8*D17+D18*F8</f>
        <v>0</v>
      </c>
      <c r="H30" s="24">
        <f>E9*D17+D18*F9</f>
        <v>0</v>
      </c>
    </row>
    <row r="31" spans="3:14" x14ac:dyDescent="0.25">
      <c r="C31" s="42" t="s">
        <v>30</v>
      </c>
      <c r="D31" s="24"/>
      <c r="E31" s="24">
        <f>E5*E17+E18*F5</f>
        <v>0</v>
      </c>
      <c r="F31" s="24">
        <f>E6*E17+E18*F6</f>
        <v>0</v>
      </c>
      <c r="G31" s="24">
        <f>E7*E17+E18*F7</f>
        <v>0</v>
      </c>
      <c r="H31" s="24">
        <f>E8*E17+E18*F8</f>
        <v>0</v>
      </c>
    </row>
    <row r="32" spans="3:14" x14ac:dyDescent="0.25">
      <c r="C32" s="42" t="s">
        <v>31</v>
      </c>
      <c r="D32" s="24"/>
      <c r="E32" s="24"/>
      <c r="F32" s="24">
        <f>E5*F17+F18*F5</f>
        <v>0</v>
      </c>
      <c r="G32" s="24">
        <f>E6*F17+F18*F6</f>
        <v>0</v>
      </c>
      <c r="H32" s="24">
        <f>E7*F17+F18*F7</f>
        <v>0</v>
      </c>
    </row>
    <row r="33" spans="3:8" x14ac:dyDescent="0.25">
      <c r="C33" s="42" t="s">
        <v>32</v>
      </c>
      <c r="D33" s="24"/>
      <c r="E33" s="24"/>
      <c r="F33" s="24"/>
      <c r="G33" s="24">
        <f>E5*G17+G18*F5</f>
        <v>0</v>
      </c>
      <c r="H33" s="24">
        <f>E6*G17+G18*F6</f>
        <v>0</v>
      </c>
    </row>
    <row r="34" spans="3:8" x14ac:dyDescent="0.25">
      <c r="C34" s="42" t="s">
        <v>33</v>
      </c>
      <c r="D34" s="24"/>
      <c r="E34" s="24"/>
      <c r="F34" s="24"/>
      <c r="G34" s="24"/>
      <c r="H34" s="24">
        <f>E5*H17+H18*F5</f>
        <v>0</v>
      </c>
    </row>
    <row r="35" spans="3:8" x14ac:dyDescent="0.25">
      <c r="C35" s="150" t="s">
        <v>21</v>
      </c>
      <c r="D35" s="150"/>
      <c r="E35" s="150"/>
      <c r="F35" s="150"/>
      <c r="G35" s="150"/>
      <c r="H35" s="150"/>
    </row>
    <row r="36" spans="3:8" x14ac:dyDescent="0.25">
      <c r="C36" s="42" t="s">
        <v>29</v>
      </c>
      <c r="D36" s="24">
        <f>F5*D25</f>
        <v>0</v>
      </c>
      <c r="E36" s="24">
        <f>F6*D25</f>
        <v>0</v>
      </c>
      <c r="F36" s="24">
        <f>F7*D25</f>
        <v>0</v>
      </c>
      <c r="G36" s="24">
        <f>F8*D25</f>
        <v>0</v>
      </c>
      <c r="H36" s="24">
        <f>F9*D25</f>
        <v>0</v>
      </c>
    </row>
    <row r="37" spans="3:8" x14ac:dyDescent="0.25">
      <c r="C37" s="42" t="s">
        <v>30</v>
      </c>
      <c r="D37" s="32"/>
      <c r="E37" s="24">
        <f>F5*E25</f>
        <v>0</v>
      </c>
      <c r="F37" s="24">
        <f>F6*E25</f>
        <v>0</v>
      </c>
      <c r="G37" s="24">
        <f>F7*E25</f>
        <v>0</v>
      </c>
      <c r="H37" s="24">
        <f>F8*E25</f>
        <v>0</v>
      </c>
    </row>
    <row r="38" spans="3:8" x14ac:dyDescent="0.25">
      <c r="C38" s="42" t="s">
        <v>31</v>
      </c>
      <c r="D38" s="32"/>
      <c r="E38" s="32"/>
      <c r="F38" s="24">
        <f>F5*F25</f>
        <v>0</v>
      </c>
      <c r="G38" s="24">
        <f>F6*F25</f>
        <v>0</v>
      </c>
      <c r="H38" s="24">
        <f>F7*F25</f>
        <v>0</v>
      </c>
    </row>
    <row r="39" spans="3:8" x14ac:dyDescent="0.25">
      <c r="C39" s="42" t="s">
        <v>32</v>
      </c>
      <c r="D39" s="32"/>
      <c r="E39" s="32"/>
      <c r="F39" s="32"/>
      <c r="G39" s="24">
        <f>F5*G25</f>
        <v>0</v>
      </c>
      <c r="H39" s="24">
        <f>F6*G25</f>
        <v>0</v>
      </c>
    </row>
    <row r="40" spans="3:8" x14ac:dyDescent="0.25">
      <c r="C40" s="42" t="s">
        <v>33</v>
      </c>
      <c r="D40" s="32"/>
      <c r="E40" s="32"/>
      <c r="F40" s="32"/>
      <c r="G40" s="32"/>
      <c r="H40" s="24">
        <f>F5*H25</f>
        <v>0</v>
      </c>
    </row>
    <row r="42" spans="3:8" x14ac:dyDescent="0.25">
      <c r="C42" s="147" t="s">
        <v>49</v>
      </c>
      <c r="D42" s="147"/>
      <c r="E42" s="147"/>
      <c r="F42" s="147"/>
      <c r="G42" s="147"/>
      <c r="H42" s="147"/>
    </row>
    <row r="43" spans="3:8" x14ac:dyDescent="0.25">
      <c r="C43" s="6"/>
      <c r="D43" s="27">
        <f t="shared" ref="D43" ca="1" si="11">YEAR(TODAY())+1</f>
        <v>2024</v>
      </c>
      <c r="E43" s="27">
        <f ca="1">D43+1</f>
        <v>2025</v>
      </c>
      <c r="F43" s="27">
        <f t="shared" ref="F43:H43" ca="1" si="12">E43+1</f>
        <v>2026</v>
      </c>
      <c r="G43" s="27">
        <f t="shared" ca="1" si="12"/>
        <v>2027</v>
      </c>
      <c r="H43" s="27">
        <f t="shared" ca="1" si="12"/>
        <v>2028</v>
      </c>
    </row>
    <row r="44" spans="3:8" x14ac:dyDescent="0.25">
      <c r="C44" s="4" t="str">
        <f>Brand_name&amp;" is approved for reimbursement"</f>
        <v>&lt;intervention&gt; is approved for reimbursement</v>
      </c>
      <c r="D44" s="24">
        <f>SUM(D30:D34)</f>
        <v>0</v>
      </c>
      <c r="E44" s="24">
        <f t="shared" ref="E44:H44" si="13">SUM(E30:E34)</f>
        <v>0</v>
      </c>
      <c r="F44" s="24">
        <f t="shared" si="13"/>
        <v>0</v>
      </c>
      <c r="G44" s="24">
        <f t="shared" si="13"/>
        <v>0</v>
      </c>
      <c r="H44" s="24">
        <f t="shared" si="13"/>
        <v>0</v>
      </c>
    </row>
    <row r="45" spans="3:8" x14ac:dyDescent="0.25">
      <c r="C45" s="4" t="str">
        <f>Brand_name&amp;" is NOT approved for reimbursement"</f>
        <v>&lt;intervention&gt; is NOT approved for reimbursement</v>
      </c>
      <c r="D45" s="24">
        <f>SUM(D36:D40)</f>
        <v>0</v>
      </c>
      <c r="E45" s="24">
        <f t="shared" ref="E45:H45" si="14">SUM(E36:E40)</f>
        <v>0</v>
      </c>
      <c r="F45" s="24">
        <f t="shared" si="14"/>
        <v>0</v>
      </c>
      <c r="G45" s="24">
        <f t="shared" si="14"/>
        <v>0</v>
      </c>
      <c r="H45" s="24">
        <f t="shared" si="14"/>
        <v>0</v>
      </c>
    </row>
    <row r="46" spans="3:8" x14ac:dyDescent="0.25">
      <c r="C46" s="5" t="s">
        <v>35</v>
      </c>
      <c r="D46" s="23">
        <f>D44-D45</f>
        <v>0</v>
      </c>
      <c r="E46" s="23">
        <f t="shared" ref="E46:H46" si="15">E44-E45</f>
        <v>0</v>
      </c>
      <c r="F46" s="23">
        <f t="shared" si="15"/>
        <v>0</v>
      </c>
      <c r="G46" s="23">
        <f t="shared" si="15"/>
        <v>0</v>
      </c>
      <c r="H46" s="23">
        <f t="shared" si="15"/>
        <v>0</v>
      </c>
    </row>
  </sheetData>
  <mergeCells count="11">
    <mergeCell ref="I16:N19"/>
    <mergeCell ref="C42:H42"/>
    <mergeCell ref="C1:H1"/>
    <mergeCell ref="C20:H20"/>
    <mergeCell ref="C29:H29"/>
    <mergeCell ref="C35:H35"/>
    <mergeCell ref="C27:H27"/>
    <mergeCell ref="C11:H11"/>
    <mergeCell ref="C15:H15"/>
    <mergeCell ref="C22:H22"/>
    <mergeCell ref="C4:C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76D4-1E83-4E8B-BBCE-EC5F7B4C6222}">
  <sheetPr>
    <tabColor rgb="FF0070C0"/>
  </sheetPr>
  <dimension ref="A1:L46"/>
  <sheetViews>
    <sheetView zoomScaleNormal="100" workbookViewId="0">
      <selection activeCell="E5" sqref="E5:F9"/>
    </sheetView>
  </sheetViews>
  <sheetFormatPr baseColWidth="10" defaultColWidth="10.85546875" defaultRowHeight="15" x14ac:dyDescent="0.25"/>
  <cols>
    <col min="1" max="1" width="10.5703125" style="1" bestFit="1" customWidth="1"/>
    <col min="2" max="2" width="2.85546875" style="1" customWidth="1"/>
    <col min="3" max="3" width="70.5703125" style="1" bestFit="1" customWidth="1"/>
    <col min="4" max="9" width="10.7109375" style="1" customWidth="1"/>
    <col min="10" max="12" width="10.7109375" style="29" customWidth="1"/>
    <col min="13" max="19" width="10.7109375" style="1" customWidth="1"/>
    <col min="20" max="16384" width="10.85546875" style="1"/>
  </cols>
  <sheetData>
    <row r="1" spans="1:11" ht="21" x14ac:dyDescent="0.25">
      <c r="A1" s="17" t="s">
        <v>2</v>
      </c>
      <c r="C1" s="148" t="str">
        <f>'Cover page'!B30</f>
        <v>3.2 Budgetary consequences not related to medicinal products covered by the National Insurance Scheme</v>
      </c>
      <c r="D1" s="148"/>
      <c r="E1" s="148"/>
      <c r="F1" s="148"/>
      <c r="G1" s="148"/>
      <c r="H1" s="148"/>
    </row>
    <row r="2" spans="1:11" x14ac:dyDescent="0.25">
      <c r="J2" s="1"/>
      <c r="K2" s="1"/>
    </row>
    <row r="3" spans="1:11" x14ac:dyDescent="0.25">
      <c r="C3" s="75" t="s">
        <v>50</v>
      </c>
      <c r="D3" s="75"/>
      <c r="E3" s="75"/>
      <c r="F3" s="75"/>
      <c r="J3" s="1"/>
      <c r="K3" s="1"/>
    </row>
    <row r="4" spans="1:11" x14ac:dyDescent="0.25">
      <c r="C4" s="151" t="s">
        <v>51</v>
      </c>
      <c r="D4" s="78" t="s">
        <v>19</v>
      </c>
      <c r="E4" s="78" t="s">
        <v>20</v>
      </c>
      <c r="F4" s="78" t="s">
        <v>21</v>
      </c>
      <c r="J4" s="1"/>
      <c r="K4" s="1"/>
    </row>
    <row r="5" spans="1:11" x14ac:dyDescent="0.25">
      <c r="C5" s="152"/>
      <c r="D5" s="37">
        <v>1</v>
      </c>
      <c r="E5" s="36"/>
      <c r="F5" s="36"/>
      <c r="J5" s="1"/>
      <c r="K5" s="1"/>
    </row>
    <row r="6" spans="1:11" x14ac:dyDescent="0.25">
      <c r="C6" s="152"/>
      <c r="D6" s="37">
        <v>2</v>
      </c>
      <c r="E6" s="36"/>
      <c r="F6" s="36"/>
      <c r="J6" s="1"/>
      <c r="K6" s="1"/>
    </row>
    <row r="7" spans="1:11" x14ac:dyDescent="0.25">
      <c r="C7" s="152"/>
      <c r="D7" s="37">
        <v>3</v>
      </c>
      <c r="E7" s="36"/>
      <c r="F7" s="36"/>
      <c r="J7" s="1"/>
      <c r="K7" s="1"/>
    </row>
    <row r="8" spans="1:11" x14ac:dyDescent="0.25">
      <c r="C8" s="152"/>
      <c r="D8" s="37">
        <v>4</v>
      </c>
      <c r="E8" s="36"/>
      <c r="F8" s="36"/>
      <c r="J8" s="1"/>
      <c r="K8" s="1"/>
    </row>
    <row r="9" spans="1:11" x14ac:dyDescent="0.25">
      <c r="C9" s="153"/>
      <c r="D9" s="37">
        <v>5</v>
      </c>
      <c r="E9" s="36"/>
      <c r="F9" s="36"/>
      <c r="J9" s="1"/>
      <c r="K9" s="1"/>
    </row>
    <row r="11" spans="1:11" x14ac:dyDescent="0.25">
      <c r="C11" s="147" t="s">
        <v>15</v>
      </c>
      <c r="D11" s="147"/>
      <c r="E11" s="147"/>
      <c r="F11" s="147"/>
      <c r="G11" s="147"/>
      <c r="H11" s="147"/>
    </row>
    <row r="12" spans="1:11" x14ac:dyDescent="0.25">
      <c r="C12" s="6"/>
      <c r="D12" s="27">
        <f t="shared" ref="D12" ca="1" si="0">YEAR(TODAY())+1</f>
        <v>2024</v>
      </c>
      <c r="E12" s="27">
        <f ca="1">D12+1</f>
        <v>2025</v>
      </c>
      <c r="F12" s="27">
        <f t="shared" ref="F12:H12" ca="1" si="1">E12+1</f>
        <v>2026</v>
      </c>
      <c r="G12" s="27">
        <f t="shared" ca="1" si="1"/>
        <v>2027</v>
      </c>
      <c r="H12" s="27">
        <f t="shared" ca="1" si="1"/>
        <v>2028</v>
      </c>
    </row>
    <row r="13" spans="1:11" x14ac:dyDescent="0.25">
      <c r="A13" s="8"/>
      <c r="C13" s="42" t="str">
        <f>'3.1. Pharmaceuticals'!C13</f>
        <v>Eligble patients starting treatment each year</v>
      </c>
      <c r="D13" s="25">
        <f>'2.1 Pharmaceuticals'!D13</f>
        <v>0</v>
      </c>
      <c r="E13" s="25">
        <f>'2.1 Pharmaceuticals'!E13</f>
        <v>0</v>
      </c>
      <c r="F13" s="25">
        <f>'2.1 Pharmaceuticals'!F13</f>
        <v>0</v>
      </c>
      <c r="G13" s="25">
        <f>'2.1 Pharmaceuticals'!G13</f>
        <v>0</v>
      </c>
      <c r="H13" s="25">
        <f>'2.1 Pharmaceuticals'!H13</f>
        <v>0</v>
      </c>
    </row>
    <row r="15" spans="1:11" x14ac:dyDescent="0.25">
      <c r="C15" s="147" t="s">
        <v>23</v>
      </c>
      <c r="D15" s="147"/>
      <c r="E15" s="147"/>
      <c r="F15" s="147"/>
      <c r="G15" s="147"/>
      <c r="H15" s="147"/>
    </row>
    <row r="16" spans="1:11" x14ac:dyDescent="0.25">
      <c r="C16" s="6"/>
      <c r="D16" s="27">
        <f t="shared" ref="D16" ca="1" si="2">YEAR(TODAY())+1</f>
        <v>2024</v>
      </c>
      <c r="E16" s="27">
        <f ca="1">D16+1</f>
        <v>2025</v>
      </c>
      <c r="F16" s="27">
        <f t="shared" ref="F16:H16" ca="1" si="3">E16+1</f>
        <v>2026</v>
      </c>
      <c r="G16" s="27">
        <f t="shared" ca="1" si="3"/>
        <v>2027</v>
      </c>
      <c r="H16" s="27">
        <f t="shared" ca="1" si="3"/>
        <v>2028</v>
      </c>
    </row>
    <row r="17" spans="3:8" x14ac:dyDescent="0.25">
      <c r="C17" s="43" t="str">
        <f>Brand_name</f>
        <v>&lt;intervention&gt;</v>
      </c>
      <c r="D17" s="25">
        <f>D13*D19</f>
        <v>0</v>
      </c>
      <c r="E17" s="25">
        <f t="shared" ref="E17:H17" si="4">E13*E19</f>
        <v>0</v>
      </c>
      <c r="F17" s="25">
        <f t="shared" si="4"/>
        <v>0</v>
      </c>
      <c r="G17" s="25">
        <f t="shared" si="4"/>
        <v>0</v>
      </c>
      <c r="H17" s="25">
        <f t="shared" si="4"/>
        <v>0</v>
      </c>
    </row>
    <row r="18" spans="3:8" x14ac:dyDescent="0.25">
      <c r="C18" s="42" t="s">
        <v>21</v>
      </c>
      <c r="D18" s="26">
        <f>D13-D17</f>
        <v>0</v>
      </c>
      <c r="E18" s="26">
        <f t="shared" ref="E18:H18" si="5">E13-E17</f>
        <v>0</v>
      </c>
      <c r="F18" s="26">
        <f t="shared" si="5"/>
        <v>0</v>
      </c>
      <c r="G18" s="26">
        <f t="shared" si="5"/>
        <v>0</v>
      </c>
      <c r="H18" s="26">
        <f t="shared" si="5"/>
        <v>0</v>
      </c>
    </row>
    <row r="19" spans="3:8" x14ac:dyDescent="0.25">
      <c r="C19" s="18" t="str">
        <f>"Market share of "&amp;Brand_name&amp;" in new patients"</f>
        <v>Market share of &lt;intervention&gt; in new patients</v>
      </c>
      <c r="D19" s="15">
        <f>'2.1 Pharmaceuticals'!D19</f>
        <v>0</v>
      </c>
      <c r="E19" s="15">
        <f>'2.1 Pharmaceuticals'!E19</f>
        <v>0</v>
      </c>
      <c r="F19" s="15">
        <f>'2.1 Pharmaceuticals'!F19</f>
        <v>0</v>
      </c>
      <c r="G19" s="15">
        <f>'2.1 Pharmaceuticals'!G19</f>
        <v>0</v>
      </c>
      <c r="H19" s="15">
        <f>'2.1 Pharmaceuticals'!H19</f>
        <v>0</v>
      </c>
    </row>
    <row r="20" spans="3:8" x14ac:dyDescent="0.25">
      <c r="C20" s="2"/>
      <c r="D20" s="3"/>
      <c r="E20" s="3"/>
      <c r="F20" s="3"/>
      <c r="G20" s="3"/>
      <c r="H20" s="3"/>
    </row>
    <row r="22" spans="3:8" x14ac:dyDescent="0.25">
      <c r="C22" s="147" t="s">
        <v>27</v>
      </c>
      <c r="D22" s="147"/>
      <c r="E22" s="147"/>
      <c r="F22" s="147"/>
      <c r="G22" s="147"/>
      <c r="H22" s="147"/>
    </row>
    <row r="23" spans="3:8" x14ac:dyDescent="0.25">
      <c r="C23" s="6"/>
      <c r="D23" s="27">
        <f t="shared" ref="D23" ca="1" si="6">YEAR(TODAY())+1</f>
        <v>2024</v>
      </c>
      <c r="E23" s="27">
        <f ca="1">D23+1</f>
        <v>2025</v>
      </c>
      <c r="F23" s="27">
        <f t="shared" ref="F23:H23" ca="1" si="7">E23+1</f>
        <v>2026</v>
      </c>
      <c r="G23" s="27">
        <f t="shared" ca="1" si="7"/>
        <v>2027</v>
      </c>
      <c r="H23" s="27">
        <f t="shared" ca="1" si="7"/>
        <v>2028</v>
      </c>
    </row>
    <row r="24" spans="3:8" x14ac:dyDescent="0.25">
      <c r="C24" s="43" t="str">
        <f>Brand_name</f>
        <v>&lt;intervention&gt;</v>
      </c>
      <c r="D24" s="26">
        <v>0</v>
      </c>
      <c r="E24" s="26">
        <v>0</v>
      </c>
      <c r="F24" s="26">
        <v>0</v>
      </c>
      <c r="G24" s="26">
        <v>0</v>
      </c>
      <c r="H24" s="26">
        <v>0</v>
      </c>
    </row>
    <row r="25" spans="3:8" x14ac:dyDescent="0.25">
      <c r="C25" s="42" t="s">
        <v>21</v>
      </c>
      <c r="D25" s="26">
        <f>D13</f>
        <v>0</v>
      </c>
      <c r="E25" s="26">
        <f t="shared" ref="E25:H25" si="8">E13</f>
        <v>0</v>
      </c>
      <c r="F25" s="26">
        <f t="shared" si="8"/>
        <v>0</v>
      </c>
      <c r="G25" s="26">
        <f t="shared" si="8"/>
        <v>0</v>
      </c>
      <c r="H25" s="26">
        <f t="shared" si="8"/>
        <v>0</v>
      </c>
    </row>
    <row r="27" spans="3:8" x14ac:dyDescent="0.25">
      <c r="C27" s="147" t="s">
        <v>40</v>
      </c>
      <c r="D27" s="147"/>
      <c r="E27" s="147"/>
      <c r="F27" s="147"/>
      <c r="G27" s="147"/>
      <c r="H27" s="147"/>
    </row>
    <row r="28" spans="3:8" x14ac:dyDescent="0.25">
      <c r="C28" s="6"/>
      <c r="D28" s="27">
        <f t="shared" ref="D28" ca="1" si="9">YEAR(TODAY())+1</f>
        <v>2024</v>
      </c>
      <c r="E28" s="27">
        <f ca="1">D28+1</f>
        <v>2025</v>
      </c>
      <c r="F28" s="27">
        <f t="shared" ref="F28:H28" ca="1" si="10">E28+1</f>
        <v>2026</v>
      </c>
      <c r="G28" s="27">
        <f t="shared" ca="1" si="10"/>
        <v>2027</v>
      </c>
      <c r="H28" s="27">
        <f t="shared" ca="1" si="10"/>
        <v>2028</v>
      </c>
    </row>
    <row r="29" spans="3:8" x14ac:dyDescent="0.25">
      <c r="C29" s="150" t="s">
        <v>20</v>
      </c>
      <c r="D29" s="150"/>
      <c r="E29" s="150"/>
      <c r="F29" s="150"/>
      <c r="G29" s="150"/>
      <c r="H29" s="150"/>
    </row>
    <row r="30" spans="3:8" x14ac:dyDescent="0.25">
      <c r="C30" s="42" t="s">
        <v>29</v>
      </c>
      <c r="D30" s="24">
        <f>E5*D17+D18*F5</f>
        <v>0</v>
      </c>
      <c r="E30" s="24">
        <f>E6*D17+D18*F6</f>
        <v>0</v>
      </c>
      <c r="F30" s="24">
        <f>E7*D17+D18*F7</f>
        <v>0</v>
      </c>
      <c r="G30" s="24">
        <f>E8*D17+D18*F8</f>
        <v>0</v>
      </c>
      <c r="H30" s="24">
        <f>E9*D17+D18*F9</f>
        <v>0</v>
      </c>
    </row>
    <row r="31" spans="3:8" x14ac:dyDescent="0.25">
      <c r="C31" s="42" t="s">
        <v>30</v>
      </c>
      <c r="D31" s="24"/>
      <c r="E31" s="24">
        <f>E5*E17+E18*F5</f>
        <v>0</v>
      </c>
      <c r="F31" s="24">
        <f>E6*E17+E18*F6</f>
        <v>0</v>
      </c>
      <c r="G31" s="24">
        <f>E7*E17+E18*F7</f>
        <v>0</v>
      </c>
      <c r="H31" s="24">
        <f>E8*E17+E18*F8</f>
        <v>0</v>
      </c>
    </row>
    <row r="32" spans="3:8" x14ac:dyDescent="0.25">
      <c r="C32" s="42" t="s">
        <v>31</v>
      </c>
      <c r="D32" s="24"/>
      <c r="E32" s="24"/>
      <c r="F32" s="24">
        <f>E5*F17+F18*F5</f>
        <v>0</v>
      </c>
      <c r="G32" s="24">
        <f>E6*F17+F18*F6</f>
        <v>0</v>
      </c>
      <c r="H32" s="24">
        <f>E7*F17+F18*F7</f>
        <v>0</v>
      </c>
    </row>
    <row r="33" spans="3:8" x14ac:dyDescent="0.25">
      <c r="C33" s="42" t="s">
        <v>32</v>
      </c>
      <c r="D33" s="24"/>
      <c r="E33" s="24"/>
      <c r="F33" s="24"/>
      <c r="G33" s="24">
        <f>E5*G17+G18*F5</f>
        <v>0</v>
      </c>
      <c r="H33" s="24">
        <f>E6*G17+G18*F6</f>
        <v>0</v>
      </c>
    </row>
    <row r="34" spans="3:8" x14ac:dyDescent="0.25">
      <c r="C34" s="42" t="s">
        <v>33</v>
      </c>
      <c r="D34" s="24"/>
      <c r="E34" s="24"/>
      <c r="F34" s="24"/>
      <c r="G34" s="24"/>
      <c r="H34" s="24">
        <f>E5*H17+H18*F5</f>
        <v>0</v>
      </c>
    </row>
    <row r="35" spans="3:8" x14ac:dyDescent="0.25">
      <c r="C35" s="150" t="s">
        <v>21</v>
      </c>
      <c r="D35" s="150"/>
      <c r="E35" s="150"/>
      <c r="F35" s="150"/>
      <c r="G35" s="150"/>
      <c r="H35" s="150"/>
    </row>
    <row r="36" spans="3:8" x14ac:dyDescent="0.25">
      <c r="C36" s="42" t="s">
        <v>29</v>
      </c>
      <c r="D36" s="24">
        <f>F5*D25</f>
        <v>0</v>
      </c>
      <c r="E36" s="24">
        <f>F6*D25</f>
        <v>0</v>
      </c>
      <c r="F36" s="24">
        <f>F7*D25</f>
        <v>0</v>
      </c>
      <c r="G36" s="24">
        <f>F8*D25</f>
        <v>0</v>
      </c>
      <c r="H36" s="24">
        <f>F9*D25</f>
        <v>0</v>
      </c>
    </row>
    <row r="37" spans="3:8" x14ac:dyDescent="0.25">
      <c r="C37" s="42" t="s">
        <v>30</v>
      </c>
      <c r="D37" s="32"/>
      <c r="E37" s="24">
        <f>F5*E25</f>
        <v>0</v>
      </c>
      <c r="F37" s="24">
        <f>F6*E25</f>
        <v>0</v>
      </c>
      <c r="G37" s="24">
        <f>F7*E25</f>
        <v>0</v>
      </c>
      <c r="H37" s="24">
        <f>F8*E25</f>
        <v>0</v>
      </c>
    </row>
    <row r="38" spans="3:8" x14ac:dyDescent="0.25">
      <c r="C38" s="42" t="s">
        <v>31</v>
      </c>
      <c r="D38" s="32"/>
      <c r="E38" s="32"/>
      <c r="F38" s="24">
        <f>F5*F25</f>
        <v>0</v>
      </c>
      <c r="G38" s="24">
        <f>F6*F25</f>
        <v>0</v>
      </c>
      <c r="H38" s="24">
        <f>F7*F25</f>
        <v>0</v>
      </c>
    </row>
    <row r="39" spans="3:8" x14ac:dyDescent="0.25">
      <c r="C39" s="42" t="s">
        <v>32</v>
      </c>
      <c r="D39" s="32"/>
      <c r="E39" s="32"/>
      <c r="F39" s="32"/>
      <c r="G39" s="24">
        <f>F5*G25</f>
        <v>0</v>
      </c>
      <c r="H39" s="24">
        <f>F6*G25</f>
        <v>0</v>
      </c>
    </row>
    <row r="40" spans="3:8" x14ac:dyDescent="0.25">
      <c r="C40" s="42" t="s">
        <v>33</v>
      </c>
      <c r="D40" s="32"/>
      <c r="E40" s="32"/>
      <c r="F40" s="32"/>
      <c r="G40" s="32"/>
      <c r="H40" s="24">
        <f>F5*H25</f>
        <v>0</v>
      </c>
    </row>
    <row r="42" spans="3:8" x14ac:dyDescent="0.25">
      <c r="C42" s="147" t="s">
        <v>52</v>
      </c>
      <c r="D42" s="147"/>
      <c r="E42" s="147"/>
      <c r="F42" s="147"/>
      <c r="G42" s="147"/>
      <c r="H42" s="147"/>
    </row>
    <row r="43" spans="3:8" x14ac:dyDescent="0.25">
      <c r="C43" s="6"/>
      <c r="D43" s="27">
        <f t="shared" ref="D43" ca="1" si="11">YEAR(TODAY())+1</f>
        <v>2024</v>
      </c>
      <c r="E43" s="27">
        <f ca="1">D43+1</f>
        <v>2025</v>
      </c>
      <c r="F43" s="27">
        <f t="shared" ref="F43:H43" ca="1" si="12">E43+1</f>
        <v>2026</v>
      </c>
      <c r="G43" s="27">
        <f t="shared" ca="1" si="12"/>
        <v>2027</v>
      </c>
      <c r="H43" s="27">
        <f t="shared" ca="1" si="12"/>
        <v>2028</v>
      </c>
    </row>
    <row r="44" spans="3:8" x14ac:dyDescent="0.25">
      <c r="C44" s="4" t="str">
        <f>Brand_name&amp;" is approved for reimbursement"</f>
        <v>&lt;intervention&gt; is approved for reimbursement</v>
      </c>
      <c r="D44" s="24">
        <f>SUM(D30:D34)</f>
        <v>0</v>
      </c>
      <c r="E44" s="24">
        <f t="shared" ref="E44:H44" si="13">SUM(E30:E34)</f>
        <v>0</v>
      </c>
      <c r="F44" s="24">
        <f t="shared" si="13"/>
        <v>0</v>
      </c>
      <c r="G44" s="24">
        <f t="shared" si="13"/>
        <v>0</v>
      </c>
      <c r="H44" s="24">
        <f t="shared" si="13"/>
        <v>0</v>
      </c>
    </row>
    <row r="45" spans="3:8" x14ac:dyDescent="0.25">
      <c r="C45" s="4" t="str">
        <f>Brand_name&amp;" is NOT approved for reimbursement"</f>
        <v>&lt;intervention&gt; is NOT approved for reimbursement</v>
      </c>
      <c r="D45" s="24">
        <f>SUM(D36:D40)</f>
        <v>0</v>
      </c>
      <c r="E45" s="24">
        <f t="shared" ref="E45:H45" si="14">SUM(E36:E40)</f>
        <v>0</v>
      </c>
      <c r="F45" s="24">
        <f t="shared" si="14"/>
        <v>0</v>
      </c>
      <c r="G45" s="24">
        <f t="shared" si="14"/>
        <v>0</v>
      </c>
      <c r="H45" s="24">
        <f t="shared" si="14"/>
        <v>0</v>
      </c>
    </row>
    <row r="46" spans="3:8" x14ac:dyDescent="0.25">
      <c r="C46" s="9" t="s">
        <v>35</v>
      </c>
      <c r="D46" s="23">
        <f>D44-D45</f>
        <v>0</v>
      </c>
      <c r="E46" s="23">
        <f t="shared" ref="E46:H46" si="15">E44-E45</f>
        <v>0</v>
      </c>
      <c r="F46" s="23">
        <f t="shared" si="15"/>
        <v>0</v>
      </c>
      <c r="G46" s="23">
        <f t="shared" si="15"/>
        <v>0</v>
      </c>
      <c r="H46" s="23">
        <f t="shared" si="15"/>
        <v>0</v>
      </c>
    </row>
  </sheetData>
  <customSheetViews>
    <customSheetView guid="{3FE28792-084C-499C-BD41-2962A1B8F4FC}" topLeftCell="A10">
      <selection activeCell="D42" sqref="D42:H42"/>
      <pageMargins left="0" right="0" top="0" bottom="0" header="0" footer="0"/>
      <pageSetup paperSize="9" orientation="portrait" verticalDpi="0" r:id="rId1"/>
    </customSheetView>
  </customSheetViews>
  <mergeCells count="9">
    <mergeCell ref="C42:H42"/>
    <mergeCell ref="C1:H1"/>
    <mergeCell ref="C29:H29"/>
    <mergeCell ref="C35:H35"/>
    <mergeCell ref="C11:H11"/>
    <mergeCell ref="C15:H15"/>
    <mergeCell ref="C22:H22"/>
    <mergeCell ref="C27:H27"/>
    <mergeCell ref="C4:C9"/>
  </mergeCell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A78FA-74DC-46C8-ACA5-FDA770751042}">
  <sheetPr>
    <tabColor rgb="FF0070C0"/>
  </sheetPr>
  <dimension ref="B1:G28"/>
  <sheetViews>
    <sheetView showGridLines="0" zoomScaleNormal="100" workbookViewId="0">
      <selection activeCell="B1" sqref="B1:G1"/>
    </sheetView>
  </sheetViews>
  <sheetFormatPr baseColWidth="10" defaultColWidth="11.42578125" defaultRowHeight="15" x14ac:dyDescent="0.25"/>
  <cols>
    <col min="1" max="1" width="8.140625" customWidth="1"/>
    <col min="2" max="2" width="75" customWidth="1"/>
    <col min="3" max="7" width="11.7109375" customWidth="1"/>
  </cols>
  <sheetData>
    <row r="1" spans="2:7" ht="18.75" x14ac:dyDescent="0.25">
      <c r="B1" s="172" t="s">
        <v>88</v>
      </c>
      <c r="C1" s="172"/>
      <c r="D1" s="172"/>
      <c r="E1" s="172"/>
      <c r="F1" s="172"/>
      <c r="G1" s="172"/>
    </row>
    <row r="2" spans="2:7" ht="21" x14ac:dyDescent="0.25">
      <c r="B2" s="158" t="s">
        <v>53</v>
      </c>
      <c r="C2" s="158"/>
      <c r="D2" s="158"/>
      <c r="E2" s="158"/>
      <c r="F2" s="158"/>
      <c r="G2" s="158"/>
    </row>
    <row r="3" spans="2:7" x14ac:dyDescent="0.25">
      <c r="B3" s="6" t="s">
        <v>42</v>
      </c>
      <c r="C3" s="27">
        <f t="shared" ref="C3" ca="1" si="0">YEAR(TODAY())+1</f>
        <v>2024</v>
      </c>
      <c r="D3" s="27">
        <f ca="1">C3+1</f>
        <v>2025</v>
      </c>
      <c r="E3" s="27">
        <f t="shared" ref="E3:G3" ca="1" si="1">D3+1</f>
        <v>2026</v>
      </c>
      <c r="F3" s="27">
        <f t="shared" ca="1" si="1"/>
        <v>2027</v>
      </c>
      <c r="G3" s="27">
        <f t="shared" ca="1" si="1"/>
        <v>2028</v>
      </c>
    </row>
    <row r="4" spans="2:7" ht="24.95" customHeight="1" x14ac:dyDescent="0.25">
      <c r="B4" s="79" t="str">
        <f>Brand_name&amp;" is approved for reimbursement"</f>
        <v>&lt;intervention&gt; is approved for reimbursement</v>
      </c>
      <c r="C4" s="80">
        <f>C5+C6</f>
        <v>0</v>
      </c>
      <c r="D4" s="80">
        <f>D5+D6</f>
        <v>0</v>
      </c>
      <c r="E4" s="80">
        <f>E5+E6</f>
        <v>0</v>
      </c>
      <c r="F4" s="80">
        <f>F5+F6</f>
        <v>0</v>
      </c>
      <c r="G4" s="80">
        <f>G5+G6</f>
        <v>0</v>
      </c>
    </row>
    <row r="5" spans="2:7" x14ac:dyDescent="0.25">
      <c r="B5" s="95" t="s">
        <v>54</v>
      </c>
      <c r="C5" s="82">
        <f>'3.1. Pharmaceuticals'!D44</f>
        <v>0</v>
      </c>
      <c r="D5" s="82">
        <f>'3.1. Pharmaceuticals'!E44</f>
        <v>0</v>
      </c>
      <c r="E5" s="82">
        <f>'3.1. Pharmaceuticals'!F44</f>
        <v>0</v>
      </c>
      <c r="F5" s="82">
        <f>'3.1. Pharmaceuticals'!G44</f>
        <v>0</v>
      </c>
      <c r="G5" s="82">
        <f>'3.1. Pharmaceuticals'!H44</f>
        <v>0</v>
      </c>
    </row>
    <row r="6" spans="2:7" ht="15.75" thickBot="1" x14ac:dyDescent="0.3">
      <c r="B6" s="96" t="s">
        <v>55</v>
      </c>
      <c r="C6" s="85">
        <f>'3.2. Health care services'!D44</f>
        <v>0</v>
      </c>
      <c r="D6" s="85">
        <f>'3.2. Health care services'!E44</f>
        <v>0</v>
      </c>
      <c r="E6" s="85">
        <f>'3.2. Health care services'!F44</f>
        <v>0</v>
      </c>
      <c r="F6" s="85">
        <f>'3.2. Health care services'!G44</f>
        <v>0</v>
      </c>
      <c r="G6" s="85">
        <f>'3.2. Health care services'!H44</f>
        <v>0</v>
      </c>
    </row>
    <row r="7" spans="2:7" ht="24.95" customHeight="1" x14ac:dyDescent="0.25">
      <c r="B7" s="97" t="str">
        <f>Brand_name&amp;" is NOT approved for reimbursement"</f>
        <v>&lt;intervention&gt; is NOT approved for reimbursement</v>
      </c>
      <c r="C7" s="98">
        <f>C8+C9</f>
        <v>0</v>
      </c>
      <c r="D7" s="98">
        <f>D8+D9</f>
        <v>0</v>
      </c>
      <c r="E7" s="98">
        <f>E8+E9</f>
        <v>0</v>
      </c>
      <c r="F7" s="98">
        <f>F8+F9</f>
        <v>0</v>
      </c>
      <c r="G7" s="98">
        <f>G8+G9</f>
        <v>0</v>
      </c>
    </row>
    <row r="8" spans="2:7" x14ac:dyDescent="0.25">
      <c r="B8" s="95" t="s">
        <v>54</v>
      </c>
      <c r="C8" s="82">
        <f>'3.1. Pharmaceuticals'!D45</f>
        <v>0</v>
      </c>
      <c r="D8" s="82">
        <f>'3.1. Pharmaceuticals'!E45</f>
        <v>0</v>
      </c>
      <c r="E8" s="82">
        <f>'3.1. Pharmaceuticals'!F45</f>
        <v>0</v>
      </c>
      <c r="F8" s="82">
        <f>'3.1. Pharmaceuticals'!G45</f>
        <v>0</v>
      </c>
      <c r="G8" s="82">
        <f>'3.1. Pharmaceuticals'!H45</f>
        <v>0</v>
      </c>
    </row>
    <row r="9" spans="2:7" ht="15.75" thickBot="1" x14ac:dyDescent="0.3">
      <c r="B9" s="96" t="s">
        <v>55</v>
      </c>
      <c r="C9" s="85">
        <f>'3.2. Health care services'!D45</f>
        <v>0</v>
      </c>
      <c r="D9" s="85">
        <f>'3.2. Health care services'!E45</f>
        <v>0</v>
      </c>
      <c r="E9" s="85">
        <f>'3.2. Health care services'!F45</f>
        <v>0</v>
      </c>
      <c r="F9" s="85">
        <f>'3.2. Health care services'!G45</f>
        <v>0</v>
      </c>
      <c r="G9" s="85">
        <f>'3.2. Health care services'!H45</f>
        <v>0</v>
      </c>
    </row>
    <row r="10" spans="2:7" ht="24.95" customHeight="1" thickBot="1" x14ac:dyDescent="0.3">
      <c r="B10" s="99" t="s">
        <v>35</v>
      </c>
      <c r="C10" s="88">
        <f>C4-C7</f>
        <v>0</v>
      </c>
      <c r="D10" s="88">
        <f>D4-D7</f>
        <v>0</v>
      </c>
      <c r="E10" s="88">
        <f>E4-E7</f>
        <v>0</v>
      </c>
      <c r="F10" s="88">
        <f>F4-F7</f>
        <v>0</v>
      </c>
      <c r="G10" s="88">
        <f>G4-G7</f>
        <v>0</v>
      </c>
    </row>
    <row r="11" spans="2:7" ht="15.75" thickTop="1" x14ac:dyDescent="0.25">
      <c r="B11" s="95" t="s">
        <v>54</v>
      </c>
      <c r="C11" s="82">
        <f t="shared" ref="C11:G11" si="2">C5-C8</f>
        <v>0</v>
      </c>
      <c r="D11" s="82">
        <f t="shared" si="2"/>
        <v>0</v>
      </c>
      <c r="E11" s="82">
        <f t="shared" si="2"/>
        <v>0</v>
      </c>
      <c r="F11" s="82">
        <f t="shared" si="2"/>
        <v>0</v>
      </c>
      <c r="G11" s="82">
        <f t="shared" si="2"/>
        <v>0</v>
      </c>
    </row>
    <row r="12" spans="2:7" ht="15.75" thickBot="1" x14ac:dyDescent="0.3">
      <c r="B12" s="96" t="s">
        <v>55</v>
      </c>
      <c r="C12" s="85">
        <f t="shared" ref="C12:G12" si="3">C6-C9</f>
        <v>0</v>
      </c>
      <c r="D12" s="85">
        <f t="shared" si="3"/>
        <v>0</v>
      </c>
      <c r="E12" s="85">
        <f t="shared" si="3"/>
        <v>0</v>
      </c>
      <c r="F12" s="85">
        <f t="shared" si="3"/>
        <v>0</v>
      </c>
      <c r="G12" s="85">
        <f t="shared" si="3"/>
        <v>0</v>
      </c>
    </row>
    <row r="13" spans="2:7" x14ac:dyDescent="0.25">
      <c r="B13" s="89"/>
      <c r="C13" s="76"/>
      <c r="D13" s="76"/>
      <c r="E13" s="76"/>
      <c r="F13" s="76"/>
      <c r="G13" s="76"/>
    </row>
    <row r="14" spans="2:7" x14ac:dyDescent="0.25">
      <c r="B14" s="76"/>
      <c r="C14" s="76"/>
      <c r="D14" s="76"/>
      <c r="E14" s="76"/>
      <c r="F14" s="76"/>
      <c r="G14" s="76"/>
    </row>
    <row r="15" spans="2:7" x14ac:dyDescent="0.25">
      <c r="B15" s="155" t="s">
        <v>45</v>
      </c>
      <c r="C15" s="155"/>
      <c r="D15" s="155"/>
      <c r="E15" s="155"/>
      <c r="F15" s="155"/>
      <c r="G15" s="155"/>
    </row>
    <row r="16" spans="2:7" x14ac:dyDescent="0.25">
      <c r="B16" s="90"/>
      <c r="C16" s="78">
        <f t="shared" ref="C16" ca="1" si="4">YEAR(TODAY())+1</f>
        <v>2024</v>
      </c>
      <c r="D16" s="78">
        <f ca="1">C16+1</f>
        <v>2025</v>
      </c>
      <c r="E16" s="78">
        <f t="shared" ref="E16:G16" ca="1" si="5">D16+1</f>
        <v>2026</v>
      </c>
      <c r="F16" s="78">
        <f t="shared" ca="1" si="5"/>
        <v>2027</v>
      </c>
      <c r="G16" s="78">
        <f t="shared" ca="1" si="5"/>
        <v>2028</v>
      </c>
    </row>
    <row r="17" spans="2:7" x14ac:dyDescent="0.25">
      <c r="B17" s="156" t="s">
        <v>20</v>
      </c>
      <c r="C17" s="156"/>
      <c r="D17" s="156"/>
      <c r="E17" s="156"/>
      <c r="F17" s="156"/>
      <c r="G17" s="156"/>
    </row>
    <row r="18" spans="2:7" x14ac:dyDescent="0.25">
      <c r="B18" s="91" t="s">
        <v>29</v>
      </c>
      <c r="C18" s="92">
        <f>SUM('3.1. Pharmaceuticals'!D30,'3.2. Health care services'!D30)</f>
        <v>0</v>
      </c>
      <c r="D18" s="92">
        <f>SUM('3.1. Pharmaceuticals'!E30,'3.2. Health care services'!E30)</f>
        <v>0</v>
      </c>
      <c r="E18" s="92">
        <f>SUM('3.1. Pharmaceuticals'!F30,'3.2. Health care services'!F30)</f>
        <v>0</v>
      </c>
      <c r="F18" s="92">
        <f>SUM('3.1. Pharmaceuticals'!G30,'3.2. Health care services'!G30)</f>
        <v>0</v>
      </c>
      <c r="G18" s="92">
        <f>SUM('3.1. Pharmaceuticals'!H30,'3.2. Health care services'!H30)</f>
        <v>0</v>
      </c>
    </row>
    <row r="19" spans="2:7" x14ac:dyDescent="0.25">
      <c r="B19" s="91" t="s">
        <v>30</v>
      </c>
      <c r="C19" s="92"/>
      <c r="D19" s="92">
        <f>SUM('3.1. Pharmaceuticals'!E31,'3.2. Health care services'!E31)</f>
        <v>0</v>
      </c>
      <c r="E19" s="92">
        <f>SUM('3.1. Pharmaceuticals'!F31,'3.2. Health care services'!F31)</f>
        <v>0</v>
      </c>
      <c r="F19" s="92">
        <f>SUM('3.1. Pharmaceuticals'!G31,'3.2. Health care services'!G31)</f>
        <v>0</v>
      </c>
      <c r="G19" s="92">
        <f>SUM('3.1. Pharmaceuticals'!H31,'3.2. Health care services'!H31)</f>
        <v>0</v>
      </c>
    </row>
    <row r="20" spans="2:7" x14ac:dyDescent="0.25">
      <c r="B20" s="91" t="s">
        <v>31</v>
      </c>
      <c r="C20" s="92"/>
      <c r="D20" s="92"/>
      <c r="E20" s="92">
        <f>SUM('3.1. Pharmaceuticals'!F32,'3.2. Health care services'!F32)</f>
        <v>0</v>
      </c>
      <c r="F20" s="92">
        <f>SUM('3.1. Pharmaceuticals'!G32,'3.2. Health care services'!G32)</f>
        <v>0</v>
      </c>
      <c r="G20" s="92">
        <f>SUM('3.1. Pharmaceuticals'!H32,'3.2. Health care services'!H32)</f>
        <v>0</v>
      </c>
    </row>
    <row r="21" spans="2:7" x14ac:dyDescent="0.25">
      <c r="B21" s="91" t="s">
        <v>32</v>
      </c>
      <c r="C21" s="92"/>
      <c r="D21" s="92"/>
      <c r="E21" s="92"/>
      <c r="F21" s="92">
        <f>SUM('3.1. Pharmaceuticals'!G33,'3.2. Health care services'!G33)</f>
        <v>0</v>
      </c>
      <c r="G21" s="92">
        <f>SUM('3.1. Pharmaceuticals'!H33,'3.2. Health care services'!H33)</f>
        <v>0</v>
      </c>
    </row>
    <row r="22" spans="2:7" x14ac:dyDescent="0.25">
      <c r="B22" s="91" t="s">
        <v>33</v>
      </c>
      <c r="C22" s="92"/>
      <c r="D22" s="92"/>
      <c r="E22" s="92"/>
      <c r="F22" s="92"/>
      <c r="G22" s="92">
        <f>SUM('3.1. Pharmaceuticals'!H34,'3.2. Health care services'!H34)</f>
        <v>0</v>
      </c>
    </row>
    <row r="23" spans="2:7" x14ac:dyDescent="0.25">
      <c r="B23" s="156" t="s">
        <v>21</v>
      </c>
      <c r="C23" s="156"/>
      <c r="D23" s="156"/>
      <c r="E23" s="156"/>
      <c r="F23" s="156"/>
      <c r="G23" s="156"/>
    </row>
    <row r="24" spans="2:7" x14ac:dyDescent="0.25">
      <c r="B24" s="91" t="s">
        <v>29</v>
      </c>
      <c r="C24" s="92">
        <f>SUM('3.1. Pharmaceuticals'!D36,'3.2. Health care services'!D36)</f>
        <v>0</v>
      </c>
      <c r="D24" s="92">
        <f>SUM('3.1. Pharmaceuticals'!E36,'3.2. Health care services'!E36)</f>
        <v>0</v>
      </c>
      <c r="E24" s="92">
        <f>SUM('3.1. Pharmaceuticals'!F36,'3.2. Health care services'!F36)</f>
        <v>0</v>
      </c>
      <c r="F24" s="92">
        <f>SUM('3.1. Pharmaceuticals'!G36,'3.2. Health care services'!G36)</f>
        <v>0</v>
      </c>
      <c r="G24" s="92">
        <f>SUM('3.1. Pharmaceuticals'!H36,'3.2. Health care services'!H36)</f>
        <v>0</v>
      </c>
    </row>
    <row r="25" spans="2:7" x14ac:dyDescent="0.25">
      <c r="B25" s="91" t="s">
        <v>30</v>
      </c>
      <c r="C25" s="93"/>
      <c r="D25" s="92">
        <f>SUM('3.1. Pharmaceuticals'!E37,'3.2. Health care services'!E37)</f>
        <v>0</v>
      </c>
      <c r="E25" s="92">
        <f>SUM('3.1. Pharmaceuticals'!F37,'3.2. Health care services'!F37)</f>
        <v>0</v>
      </c>
      <c r="F25" s="92">
        <f>SUM('3.1. Pharmaceuticals'!G37,'3.2. Health care services'!G37)</f>
        <v>0</v>
      </c>
      <c r="G25" s="92">
        <f>SUM('3.1. Pharmaceuticals'!H37,'3.2. Health care services'!H37)</f>
        <v>0</v>
      </c>
    </row>
    <row r="26" spans="2:7" x14ac:dyDescent="0.25">
      <c r="B26" s="91" t="s">
        <v>31</v>
      </c>
      <c r="C26" s="93"/>
      <c r="D26" s="93"/>
      <c r="E26" s="92">
        <f>SUM('3.1. Pharmaceuticals'!F38,'3.2. Health care services'!F38)</f>
        <v>0</v>
      </c>
      <c r="F26" s="92">
        <f>SUM('3.1. Pharmaceuticals'!G38,'3.2. Health care services'!G38)</f>
        <v>0</v>
      </c>
      <c r="G26" s="92">
        <f>SUM('3.1. Pharmaceuticals'!H38,'3.2. Health care services'!H38)</f>
        <v>0</v>
      </c>
    </row>
    <row r="27" spans="2:7" x14ac:dyDescent="0.25">
      <c r="B27" s="91" t="s">
        <v>32</v>
      </c>
      <c r="C27" s="93"/>
      <c r="D27" s="93"/>
      <c r="E27" s="93"/>
      <c r="F27" s="92">
        <f>SUM('3.1. Pharmaceuticals'!G39,'3.2. Health care services'!G39)</f>
        <v>0</v>
      </c>
      <c r="G27" s="92">
        <f>SUM('3.1. Pharmaceuticals'!H39,'3.2. Health care services'!H39)</f>
        <v>0</v>
      </c>
    </row>
    <row r="28" spans="2:7" x14ac:dyDescent="0.25">
      <c r="B28" s="91" t="s">
        <v>33</v>
      </c>
      <c r="C28" s="93"/>
      <c r="D28" s="93"/>
      <c r="E28" s="93"/>
      <c r="F28" s="93"/>
      <c r="G28" s="92">
        <f>SUM('3.1. Pharmaceuticals'!H40,'3.2. Health care services'!H40)</f>
        <v>0</v>
      </c>
    </row>
  </sheetData>
  <sheetProtection algorithmName="SHA-512" hashValue="ta+WBVPv5ypdQlDVPcmUY7brph03jsX+LUFO5gOf3OeFrvjVXS4/q4Oxl/3t11XOf8m/XHs15TDWevVUAJ2MKg==" saltValue="vEmDW/Ye8T1ZojhpTgHiaw==" spinCount="100000" sheet="1" objects="1" scenarios="1"/>
  <mergeCells count="5">
    <mergeCell ref="B2:G2"/>
    <mergeCell ref="B15:G15"/>
    <mergeCell ref="B17:G17"/>
    <mergeCell ref="B23:G23"/>
    <mergeCell ref="B1:G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9D1D4714F1FB0468B35D1891AFC59C0" ma:contentTypeVersion="14" ma:contentTypeDescription="Opprett et nytt dokument." ma:contentTypeScope="" ma:versionID="9f2aed868761cd49e49fdc252c4b39f2">
  <xsd:schema xmlns:xsd="http://www.w3.org/2001/XMLSchema" xmlns:xs="http://www.w3.org/2001/XMLSchema" xmlns:p="http://schemas.microsoft.com/office/2006/metadata/properties" xmlns:ns2="bd9bffa9-21c6-4c36-b41b-047ee449c372" xmlns:ns3="ff00624c-95ca-4ccb-8537-9200aca21ca0" targetNamespace="http://schemas.microsoft.com/office/2006/metadata/properties" ma:root="true" ma:fieldsID="197db1836687aa6abf7ead36c5ecd335" ns2:_="" ns3:_="">
    <xsd:import namespace="bd9bffa9-21c6-4c36-b41b-047ee449c372"/>
    <xsd:import namespace="ff00624c-95ca-4ccb-8537-9200aca21ca0"/>
    <xsd:element name="properties">
      <xsd:complexType>
        <xsd:sequence>
          <xsd:element name="documentManagement">
            <xsd:complexType>
              <xsd:all>
                <xsd:element ref="ns2:SLVArkivKonfidensialitet" minOccurs="0"/>
                <xsd:element ref="ns2:SLVArkivLagring" minOccurs="0"/>
                <xsd:element ref="ns2:SlvArkivStatu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9bffa9-21c6-4c36-b41b-047ee449c372" elementFormDefault="qualified">
    <xsd:import namespace="http://schemas.microsoft.com/office/2006/documentManagement/types"/>
    <xsd:import namespace="http://schemas.microsoft.com/office/infopath/2007/PartnerControls"/>
    <xsd:element name="SLVArkivKonfidensialitet" ma:index="8" nillable="true" ma:displayName="Konfidensialitet" ma:default="Intern" ma:internalName="SLVArkivKonfidensialitet">
      <xsd:simpleType>
        <xsd:restriction base="dms:Choice">
          <xsd:enumeration value="Offentlig"/>
          <xsd:enumeration value="Intern"/>
          <xsd:enumeration value="Fortrolig"/>
        </xsd:restriction>
      </xsd:simpleType>
    </xsd:element>
    <xsd:element name="SLVArkivLagring" ma:index="9" nillable="true" ma:displayName="Varighet på team" ma:default="Fast" ma:internalName="SLVArkivLagring">
      <xsd:simpleType>
        <xsd:restriction base="dms:Text"/>
      </xsd:simpleType>
    </xsd:element>
    <xsd:element name="SlvArkivStatus" ma:index="10" nillable="true" ma:displayName="Arkivstatus" ma:default="" ma:internalName="SlvArkivStatus">
      <xsd:simpleType>
        <xsd:restriction base="dms:Choice">
          <xsd:enumeration value="Klar for arkivering"/>
          <xsd:enumeration value="Arkivert"/>
        </xsd:restriction>
      </xsd:simpleType>
    </xsd:element>
    <xsd:element name="TaxCatchAll" ma:index="15" nillable="true" ma:displayName="Taxonomy Catch All Column" ma:hidden="true" ma:list="{d1639b8f-4c65-4720-8a60-b44419e00edc}" ma:internalName="TaxCatchAll" ma:showField="CatchAllData" ma:web="bd9bffa9-21c6-4c36-b41b-047ee449c37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00624c-95ca-4ccb-8537-9200aca21c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Bildemerkelapper" ma:readOnly="false" ma:fieldId="{5cf76f15-5ced-4ddc-b409-7134ff3c332f}" ma:taxonomyMulti="true" ma:sspId="5a128127-ad65-419f-a2b4-8f132ea9a5d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U D A A B Q S w M E F A A C A A g A W 2 e p V l 5 r 4 e u l A A A A 9 w A A A B I A H A B D b 2 5 m a W c v U G F j a 2 F n Z S 5 4 b W w g o h g A K K A U A A A A A A A A A A A A A A A A A A A A A A A A A A A A h Y 9 L C s I w G I S v U r J v X o J I + Z s u 3 F o V B H E b Y 2 y D b S p N a n o 3 F x 7 J K 1 j R q j u X M / M N z N y v N 8 j 6 u o o u u n W m s S l i m K J I W 9 U c j C 1 S 1 P l j P E O Z g L V U J 1 n o a I C t S 3 p n U l R 6 f 0 4 I C S H g M M F N W x B O K S O 7 f L F R p a 5 l b K z z 0 i q N P q 3 D / x Y S s H 2 N E R w z x j G n U 4 4 p k N G F 3 N g v w Y f B z / T H h H l X + a 7 V w u 7 j 5 Q r I K I G 8 T 4 g H U E s D B B Q A A g A I A F t n q 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Z 6 l W K I p H u A 4 A A A A R A A A A E w A c A E Z v c m 1 1 b G F z L 1 N l Y 3 R p b 2 4 x L m 0 g o h g A K K A U A A A A A A A A A A A A A A A A A A A A A A A A A A A A K 0 5 N L s n M z 1 M I h t C G 1 g B Q S w E C L Q A U A A I A C A B b Z 6 l W X m v h 6 6 U A A A D 3 A A A A E g A A A A A A A A A A A A A A A A A A A A A A Q 2 9 u Z m l n L 1 B h Y 2 t h Z 2 U u e G 1 s U E s B A i 0 A F A A C A A g A W 2 e p V g / K 6 a u k A A A A 6 Q A A A B M A A A A A A A A A A A A A A A A A 8 Q A A A F t D b 2 5 0 Z W 5 0 X 1 R 5 c G V z X S 5 4 b W x Q S w E C L Q A U A A I A C A B b Z 6 l 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b I R r Z V U 0 0 K N S p 4 R m h c o L w A A A A A C A A A A A A A D Z g A A w A A A A B A A A A D T o k L L w L I C + g l X R Z u X f i 4 T A A A A A A S A A A C g A A A A E A A A A H s + 4 p S 3 u Y L m T u 4 x J f I q M C 5 Q A A A A T X t y 4 q a 7 d r 5 D P i E i B K r I W 6 R h E 8 D H J g Y L a P 6 h B X D 2 K N M c I 4 G v o a a T r L D + v R k j i d R q h 9 r i + i 0 U T C q a K p t q o d x 3 K l i k m G 8 A f / T A T A d E b Q y a W L w U A A A A Z h X q L W G s E Q T n h R f q C 9 m I i u o H A R M = < / D a t a M a s h u p > 
</file>

<file path=customXml/item4.xml><?xml version="1.0" encoding="utf-8"?>
<p:properties xmlns:p="http://schemas.microsoft.com/office/2006/metadata/properties" xmlns:xsi="http://www.w3.org/2001/XMLSchema-instance" xmlns:pc="http://schemas.microsoft.com/office/infopath/2007/PartnerControls">
  <documentManagement>
    <SLVArkivLagring xmlns="bd9bffa9-21c6-4c36-b41b-047ee449c372">Fast</SLVArkivLagring>
    <SLVArkivKonfidensialitet xmlns="bd9bffa9-21c6-4c36-b41b-047ee449c372">Intern</SLVArkivKonfidensialitet>
    <SlvArkivStatus xmlns="bd9bffa9-21c6-4c36-b41b-047ee449c372" xsi:nil="true"/>
    <lcf76f155ced4ddcb4097134ff3c332f xmlns="ff00624c-95ca-4ccb-8537-9200aca21ca0">
      <Terms xmlns="http://schemas.microsoft.com/office/infopath/2007/PartnerControls"/>
    </lcf76f155ced4ddcb4097134ff3c332f>
    <TaxCatchAll xmlns="bd9bffa9-21c6-4c36-b41b-047ee449c372" xsi:nil="true"/>
  </documentManagement>
</p:properties>
</file>

<file path=customXml/itemProps1.xml><?xml version="1.0" encoding="utf-8"?>
<ds:datastoreItem xmlns:ds="http://schemas.openxmlformats.org/officeDocument/2006/customXml" ds:itemID="{E3AADD7D-B4AF-4DED-B176-BB2887424904}">
  <ds:schemaRefs>
    <ds:schemaRef ds:uri="http://schemas.microsoft.com/sharepoint/v3/contenttype/forms"/>
  </ds:schemaRefs>
</ds:datastoreItem>
</file>

<file path=customXml/itemProps2.xml><?xml version="1.0" encoding="utf-8"?>
<ds:datastoreItem xmlns:ds="http://schemas.openxmlformats.org/officeDocument/2006/customXml" ds:itemID="{22E1B5D1-0766-4E01-8E40-B0FD813E6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9bffa9-21c6-4c36-b41b-047ee449c372"/>
    <ds:schemaRef ds:uri="ff00624c-95ca-4ccb-8537-9200aca21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56F525-46D2-4F3B-B2FF-EF9A36F8CA92}">
  <ds:schemaRefs>
    <ds:schemaRef ds:uri="http://schemas.microsoft.com/DataMashup"/>
  </ds:schemaRefs>
</ds:datastoreItem>
</file>

<file path=customXml/itemProps4.xml><?xml version="1.0" encoding="utf-8"?>
<ds:datastoreItem xmlns:ds="http://schemas.openxmlformats.org/officeDocument/2006/customXml" ds:itemID="{8606B52B-CFA4-426C-A8A3-D85A2896EB4E}">
  <ds:schemaRefs>
    <ds:schemaRef ds:uri="bd9bffa9-21c6-4c36-b41b-047ee449c372"/>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ff00624c-95ca-4ccb-8537-9200aca21c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vt:i4>
      </vt:variant>
    </vt:vector>
  </HeadingPairs>
  <TitlesOfParts>
    <vt:vector size="12" baseType="lpstr">
      <vt:lpstr>Cover page</vt:lpstr>
      <vt:lpstr>1. Patient population</vt:lpstr>
      <vt:lpstr>2.1 Pharmaceuticals</vt:lpstr>
      <vt:lpstr>2.2. Specialist Health Services</vt:lpstr>
      <vt:lpstr>2.3. Other health care services</vt:lpstr>
      <vt:lpstr>2.4. Budget Impact Summary</vt:lpstr>
      <vt:lpstr>3.1. Pharmaceuticals</vt:lpstr>
      <vt:lpstr>3.2. Health care services</vt:lpstr>
      <vt:lpstr>3.3. Budget Impact Summary</vt:lpstr>
      <vt:lpstr>4. Budget impact without model</vt:lpstr>
      <vt:lpstr>Word Friendly Summary</vt:lpstr>
      <vt:lpstr>Brand_name</vt:lpstr>
    </vt:vector>
  </TitlesOfParts>
  <Manager/>
  <Company>Statens Legemiddelverk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Solveig Bryn</dc:creator>
  <cp:keywords/>
  <dc:description/>
  <cp:lastModifiedBy>Håvard Haugnes</cp:lastModifiedBy>
  <cp:revision/>
  <dcterms:created xsi:type="dcterms:W3CDTF">2023-04-13T07:57:07Z</dcterms:created>
  <dcterms:modified xsi:type="dcterms:W3CDTF">2023-11-01T14:39:57Z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0x01010089D1D4714F1FB0468B35D1891AFC59C0</vt:lpwstr>
  </property>
  <property fmtid="{D5CDD505-2E9C-101B-9397-08002B2CF9AE}" pid="3" name="MediaServiceImageTags">
    <vt:lpwstr/>
  </property>
</Properties>
</file>