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egemiddelverket.sharepoint.com/sites/LAG-Metodevurderingslaget/Delte dokumenter/Systemlag/00 Nøkkeldokumenter/Retningslinjer og maler for innsending/April 2024 oppdatering/"/>
    </mc:Choice>
  </mc:AlternateContent>
  <xr:revisionPtr revIDLastSave="24" documentId="8_{89F9C5C3-8763-43F2-9550-9C4F98E65EE7}" xr6:coauthVersionLast="47" xr6:coauthVersionMax="47" xr10:uidLastSave="{E95A1CF9-3C4E-4EFE-8381-53A7A4409ED0}"/>
  <bookViews>
    <workbookView xWindow="-28920" yWindow="-120" windowWidth="29040" windowHeight="17520" xr2:uid="{8611E705-EF34-45AF-8538-8DE3D5456FD5}"/>
  </bookViews>
  <sheets>
    <sheet name="Cover" sheetId="3" r:id="rId1"/>
    <sheet name="Expected remaining QALYs" sheetId="2" r:id="rId2"/>
    <sheet name="Age adjustment index" sheetId="1" r:id="rId3"/>
    <sheet name="Severity calculation (AS)" sheetId="4" r:id="rId4"/>
  </sheets>
  <externalReferences>
    <externalReference r:id="rId5"/>
  </externalReferences>
  <definedNames>
    <definedName name="User_Age">[1]SETTINGS!$S$19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4" l="1"/>
  <c r="D16" i="4" s="1"/>
  <c r="D2" i="4"/>
  <c r="D7" i="4" s="1"/>
  <c r="D14" i="4"/>
  <c r="D5" i="4"/>
  <c r="D8" i="4" l="1"/>
  <c r="D17" i="4"/>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6" i="1"/>
  <c r="D7" i="1"/>
  <c r="G7" i="1" s="1"/>
  <c r="D8" i="1"/>
  <c r="G8" i="1" s="1"/>
  <c r="D9" i="1"/>
  <c r="G9" i="1" s="1"/>
  <c r="D10" i="1"/>
  <c r="G10" i="1" s="1"/>
  <c r="D11" i="1"/>
  <c r="G11" i="1" s="1"/>
  <c r="D12" i="1"/>
  <c r="G12" i="1" s="1"/>
  <c r="D13" i="1"/>
  <c r="G13" i="1" s="1"/>
  <c r="D14" i="1"/>
  <c r="G14" i="1" s="1"/>
  <c r="D15" i="1"/>
  <c r="G15" i="1" s="1"/>
  <c r="D16" i="1"/>
  <c r="G16" i="1" s="1"/>
  <c r="D17" i="1"/>
  <c r="G17" i="1" s="1"/>
  <c r="D18" i="1"/>
  <c r="G18" i="1" s="1"/>
  <c r="D19" i="1"/>
  <c r="G19" i="1" s="1"/>
  <c r="D20" i="1"/>
  <c r="G20" i="1" s="1"/>
  <c r="D21" i="1"/>
  <c r="G21" i="1" s="1"/>
  <c r="D22" i="1"/>
  <c r="G22" i="1" s="1"/>
  <c r="D23" i="1"/>
  <c r="G23" i="1" s="1"/>
  <c r="D24" i="1"/>
  <c r="G24" i="1" s="1"/>
  <c r="D25" i="1"/>
  <c r="G25" i="1" s="1"/>
  <c r="D26" i="1"/>
  <c r="G26" i="1" s="1"/>
  <c r="D27" i="1"/>
  <c r="G27" i="1" s="1"/>
  <c r="D28" i="1"/>
  <c r="G28" i="1" s="1"/>
  <c r="D29" i="1"/>
  <c r="G29" i="1" s="1"/>
  <c r="D30" i="1"/>
  <c r="G30" i="1" s="1"/>
  <c r="D31" i="1"/>
  <c r="G31" i="1" s="1"/>
  <c r="D32" i="1"/>
  <c r="G32" i="1" s="1"/>
  <c r="D33" i="1"/>
  <c r="G33" i="1" s="1"/>
  <c r="D34" i="1"/>
  <c r="G34" i="1" s="1"/>
  <c r="D35" i="1"/>
  <c r="G35" i="1" s="1"/>
  <c r="D36" i="1"/>
  <c r="G36" i="1" s="1"/>
  <c r="D37" i="1"/>
  <c r="G37" i="1" s="1"/>
  <c r="D38" i="1"/>
  <c r="G38" i="1" s="1"/>
  <c r="D39" i="1"/>
  <c r="G39" i="1" s="1"/>
  <c r="D40" i="1"/>
  <c r="G40" i="1" s="1"/>
  <c r="D41" i="1"/>
  <c r="G41" i="1" s="1"/>
  <c r="D42" i="1"/>
  <c r="G42" i="1" s="1"/>
  <c r="D43" i="1"/>
  <c r="G43" i="1" s="1"/>
  <c r="D44" i="1"/>
  <c r="G44" i="1" s="1"/>
  <c r="D45" i="1"/>
  <c r="G45" i="1" s="1"/>
  <c r="D46" i="1"/>
  <c r="G46" i="1" s="1"/>
  <c r="D47" i="1"/>
  <c r="G47" i="1" s="1"/>
  <c r="D48" i="1"/>
  <c r="G48" i="1" s="1"/>
  <c r="D49" i="1"/>
  <c r="G49" i="1" s="1"/>
  <c r="D50" i="1"/>
  <c r="G50" i="1" s="1"/>
  <c r="D51" i="1"/>
  <c r="G51" i="1" s="1"/>
  <c r="D52" i="1"/>
  <c r="G52" i="1" s="1"/>
  <c r="D53" i="1"/>
  <c r="G53" i="1" s="1"/>
  <c r="D54" i="1"/>
  <c r="G54" i="1" s="1"/>
  <c r="D55" i="1"/>
  <c r="G55" i="1" s="1"/>
  <c r="D56" i="1"/>
  <c r="G56" i="1" s="1"/>
  <c r="D57" i="1"/>
  <c r="G57" i="1" s="1"/>
  <c r="D58" i="1"/>
  <c r="G58" i="1" s="1"/>
  <c r="D59" i="1"/>
  <c r="G59" i="1" s="1"/>
  <c r="D60" i="1"/>
  <c r="G60" i="1" s="1"/>
  <c r="D61" i="1"/>
  <c r="G61" i="1" s="1"/>
  <c r="D62" i="1"/>
  <c r="G62" i="1" s="1"/>
  <c r="D63" i="1"/>
  <c r="G63" i="1" s="1"/>
  <c r="D64" i="1"/>
  <c r="G64" i="1" s="1"/>
  <c r="D65" i="1"/>
  <c r="G65" i="1" s="1"/>
  <c r="D66" i="1"/>
  <c r="G66" i="1" s="1"/>
  <c r="D67" i="1"/>
  <c r="G67" i="1" s="1"/>
  <c r="D68" i="1"/>
  <c r="G68" i="1" s="1"/>
  <c r="D69" i="1"/>
  <c r="G69" i="1" s="1"/>
  <c r="D70" i="1"/>
  <c r="G70" i="1" s="1"/>
  <c r="D71" i="1"/>
  <c r="G71" i="1" s="1"/>
  <c r="D72" i="1"/>
  <c r="G72" i="1" s="1"/>
  <c r="D73" i="1"/>
  <c r="G73" i="1" s="1"/>
  <c r="D74" i="1"/>
  <c r="G74" i="1" s="1"/>
  <c r="D75" i="1"/>
  <c r="G75" i="1" s="1"/>
  <c r="D76" i="1"/>
  <c r="G76" i="1" s="1"/>
  <c r="D77" i="1"/>
  <c r="G77" i="1" s="1"/>
  <c r="D78" i="1"/>
  <c r="G78" i="1" s="1"/>
  <c r="D79" i="1"/>
  <c r="G79" i="1" s="1"/>
  <c r="D80" i="1"/>
  <c r="G80" i="1" s="1"/>
  <c r="D81" i="1"/>
  <c r="G81" i="1" s="1"/>
  <c r="D82" i="1"/>
  <c r="G82" i="1" s="1"/>
  <c r="D83" i="1"/>
  <c r="G83" i="1" s="1"/>
  <c r="D84" i="1"/>
  <c r="G84" i="1" s="1"/>
  <c r="D85" i="1"/>
  <c r="G85" i="1" s="1"/>
  <c r="D86" i="1"/>
  <c r="G86" i="1" s="1"/>
  <c r="D87" i="1"/>
  <c r="G87" i="1" s="1"/>
  <c r="D88" i="1"/>
  <c r="G88" i="1" s="1"/>
  <c r="D89" i="1"/>
  <c r="G89" i="1" s="1"/>
  <c r="D90" i="1"/>
  <c r="G90" i="1" s="1"/>
  <c r="D91" i="1"/>
  <c r="G91" i="1" s="1"/>
  <c r="D92" i="1"/>
  <c r="G92" i="1" s="1"/>
  <c r="D93" i="1"/>
  <c r="G93" i="1" s="1"/>
  <c r="D94" i="1"/>
  <c r="G94" i="1" s="1"/>
  <c r="D95" i="1"/>
  <c r="G95" i="1" s="1"/>
  <c r="D96" i="1"/>
  <c r="G96" i="1" s="1"/>
  <c r="D97" i="1"/>
  <c r="G97" i="1" s="1"/>
  <c r="D98" i="1"/>
  <c r="G98" i="1" s="1"/>
  <c r="D99" i="1"/>
  <c r="G99" i="1" s="1"/>
  <c r="D100" i="1"/>
  <c r="G100" i="1" s="1"/>
  <c r="D101" i="1"/>
  <c r="G101" i="1" s="1"/>
  <c r="D102" i="1"/>
  <c r="G102" i="1" s="1"/>
  <c r="D103" i="1"/>
  <c r="G103" i="1" s="1"/>
  <c r="D104" i="1"/>
  <c r="G104" i="1" s="1"/>
  <c r="D105" i="1"/>
  <c r="G105" i="1" s="1"/>
  <c r="D106" i="1"/>
  <c r="G106" i="1" s="1"/>
  <c r="D107" i="1"/>
  <c r="G107" i="1" s="1"/>
  <c r="D108" i="1"/>
  <c r="G108" i="1" s="1"/>
  <c r="D109" i="1"/>
  <c r="G109" i="1" s="1"/>
  <c r="D110" i="1"/>
  <c r="G110" i="1" s="1"/>
  <c r="D111" i="1"/>
  <c r="G111" i="1" s="1"/>
  <c r="D112" i="1"/>
  <c r="G112" i="1" s="1"/>
  <c r="D6" i="1"/>
  <c r="G6" i="1" s="1"/>
</calcChain>
</file>

<file path=xl/sharedStrings.xml><?xml version="1.0" encoding="utf-8"?>
<sst xmlns="http://schemas.openxmlformats.org/spreadsheetml/2006/main" count="43" uniqueCount="37">
  <si>
    <t>Remaining QALYs for the general population to be used for severity calculation</t>
  </si>
  <si>
    <t>Age</t>
  </si>
  <si>
    <t>Expected Remaining Life Years</t>
  </si>
  <si>
    <t>Expected remaining QALYs</t>
  </si>
  <si>
    <t>HRQoL</t>
  </si>
  <si>
    <t xml:space="preserve">HRQoL - age adjustment index </t>
  </si>
  <si>
    <t>Insert the baseline age in the model</t>
  </si>
  <si>
    <t>Example HSUV:</t>
  </si>
  <si>
    <t>HRQoL for the general population</t>
  </si>
  <si>
    <t>Adjustment index</t>
  </si>
  <si>
    <t>Without age adjustment</t>
  </si>
  <si>
    <t>With age adjustment</t>
  </si>
  <si>
    <t>Alder</t>
  </si>
  <si>
    <t>A</t>
  </si>
  <si>
    <t>Forventede gjenværende QALYs for gjennomsnittspopulasjon uten sykdommen (udiskontert)</t>
  </si>
  <si>
    <r>
      <t>QALYs</t>
    </r>
    <r>
      <rPr>
        <vertAlign val="subscript"/>
        <sz val="10"/>
        <color theme="1"/>
        <rFont val="Calibri"/>
        <family val="2"/>
        <scheme val="minor"/>
      </rPr>
      <t>A</t>
    </r>
  </si>
  <si>
    <r>
      <t>P</t>
    </r>
    <r>
      <rPr>
        <vertAlign val="subscript"/>
        <sz val="10"/>
        <color theme="1"/>
        <rFont val="Calibri"/>
        <family val="2"/>
        <scheme val="minor"/>
      </rPr>
      <t>A</t>
    </r>
  </si>
  <si>
    <r>
      <t>P*</t>
    </r>
    <r>
      <rPr>
        <vertAlign val="subscript"/>
        <sz val="10"/>
        <color theme="1"/>
        <rFont val="Calibri"/>
        <family val="2"/>
        <scheme val="minor"/>
      </rPr>
      <t>A</t>
    </r>
  </si>
  <si>
    <t>Antall mistede QALYs som følge av sykdom (absolutt prognosetap)</t>
  </si>
  <si>
    <t>APT</t>
  </si>
  <si>
    <t>&lt;- referer til udiskonterte QALYs i komparator-arm i modell</t>
  </si>
  <si>
    <t>&lt;- fyll inn nyttevekten for den beste helsetilstand i modellen</t>
  </si>
  <si>
    <t>&lt;- referer til gjennomsnitt alder ved behandlingsstart i modell</t>
  </si>
  <si>
    <t>Forventet gjenværende QALYs med sykdom uten den nye behandlingen (udiskontert)</t>
  </si>
  <si>
    <t>Forventet gjenværende QALYs med sykdom uten den nye behandlingen (udiskontert) – justert</t>
  </si>
  <si>
    <t>Expected remaining QALYs for the general population without the disease (undiscounted)</t>
  </si>
  <si>
    <t>Number of lost QALYs due to the disease (absolute shortfall)</t>
  </si>
  <si>
    <t>&lt;- enter the HSUV for the best health state in the model</t>
  </si>
  <si>
    <t>&lt;- reference the mean age at treatment initiation in the model</t>
  </si>
  <si>
    <t>&lt;- reference the total undiscounted QALYs in the compator-arm in the model</t>
  </si>
  <si>
    <t>HSUV of the best health state in model</t>
  </si>
  <si>
    <t>AS</t>
  </si>
  <si>
    <t>Nyttevekt for beste helsetilstand i modellen</t>
  </si>
  <si>
    <t>Expected remaining QALYs for the population with the disease without the intervention under consideration (undiscounted)</t>
  </si>
  <si>
    <t>Expected remaining QALYs for the population with the disease without the intervention under consideration (undiscounted) - adjusted</t>
  </si>
  <si>
    <t>This workbook accompanies the Norwegian Medicines Agency's Submission Guidelines for Single Technology Assessment of Medicinal Products. The workbook will be updated yearly, to reflect the updated SSB mortality statistics. 
The tab "Expected remainging QALYs" can be used to estimate the severity of the the condition under assessment. 
The tab "Age adjustment index" can be used in cost-effectiveness models when correcting for changing baseline quality-of-life through a lifetime horizon, relative to the general Norwegian population. 
The tab "Severity calculation (AS)" can be used to calculate the severity of the disease in terms of absolute shortfall in most cases. See chapter 13.4 in the guidelines for special cases. 
Source: SSB mortality statistics Norway 2023 - https://www.ssb.no/befolkning/fodte-og-dode/statistikk/dode</t>
  </si>
  <si>
    <t>Last updated: May 2024 (logo, mortality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</si>
</sst>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00"/>
    <numFmt numFmtId="167" formatCode="_-* #,##0.0_-;\-* #,##0.0_-;_-* &quot;-&quot;??_-;_-@_-"/>
    <numFmt numFmtId="168" formatCode="_-* #,##0.0_-;\-* #,##0.0_-;_-*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i/>
      <sz val="11"/>
      <color theme="1"/>
      <name val="Calibri"/>
      <family val="2"/>
      <scheme val="minor"/>
    </font>
    <font>
      <sz val="11"/>
      <color rgb="FF000000"/>
      <name val="Calibri"/>
      <family val="2"/>
    </font>
    <font>
      <i/>
      <sz val="11"/>
      <color theme="0"/>
      <name val="Calibri"/>
      <family val="2"/>
      <scheme val="minor"/>
    </font>
    <font>
      <i/>
      <sz val="11"/>
      <color rgb="FF00778B"/>
      <name val="Calibri"/>
      <family val="2"/>
      <scheme val="minor"/>
    </font>
    <font>
      <sz val="11"/>
      <color rgb="FF00778B"/>
      <name val="Calibri"/>
      <family val="2"/>
      <scheme val="minor"/>
    </font>
    <font>
      <b/>
      <sz val="10"/>
      <color rgb="FFFFFFFF"/>
      <name val="Calibri"/>
      <family val="2"/>
      <scheme val="minor"/>
    </font>
    <font>
      <sz val="10"/>
      <color rgb="FF000000"/>
      <name val="Calibri"/>
      <family val="2"/>
      <scheme val="minor"/>
    </font>
    <font>
      <sz val="10"/>
      <color theme="1"/>
      <name val="Calibri"/>
      <family val="2"/>
      <scheme val="minor"/>
    </font>
    <font>
      <vertAlign val="subscript"/>
      <sz val="10"/>
      <color theme="1"/>
      <name val="Calibri"/>
      <family val="2"/>
      <scheme val="minor"/>
    </font>
    <font>
      <b/>
      <sz val="10"/>
      <color rgb="FF000000"/>
      <name val="Calibri"/>
      <family val="2"/>
      <scheme val="minor"/>
    </font>
    <font>
      <b/>
      <sz val="10"/>
      <color theme="1"/>
      <name val="Calibri"/>
      <family val="2"/>
      <scheme val="minor"/>
    </font>
    <font>
      <b/>
      <sz val="14"/>
      <color rgb="FF00778B"/>
      <name val="Calibri"/>
      <family val="2"/>
      <scheme val="minor"/>
    </font>
    <font>
      <i/>
      <sz val="10"/>
      <color theme="1"/>
      <name val="Calibri"/>
      <family val="2"/>
      <scheme val="minor"/>
    </font>
  </fonts>
  <fills count="5">
    <fill>
      <patternFill patternType="none"/>
    </fill>
    <fill>
      <patternFill patternType="gray125"/>
    </fill>
    <fill>
      <patternFill patternType="solid">
        <fgColor rgb="FFD6EBEE"/>
        <bgColor indexed="64"/>
      </patternFill>
    </fill>
    <fill>
      <patternFill patternType="solid">
        <fgColor rgb="FF00778B"/>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rgb="FF00778B"/>
      </left>
      <right style="thin">
        <color rgb="FF00778B"/>
      </right>
      <top style="thin">
        <color rgb="FF00778B"/>
      </top>
      <bottom style="thin">
        <color rgb="FF00778B"/>
      </bottom>
      <diagonal/>
    </border>
    <border>
      <left style="thin">
        <color rgb="FF00778B"/>
      </left>
      <right style="thin">
        <color rgb="FF00778B"/>
      </right>
      <top/>
      <bottom style="thin">
        <color rgb="FF00778B"/>
      </bottom>
      <diagonal/>
    </border>
    <border>
      <left style="thin">
        <color rgb="FF00778B"/>
      </left>
      <right/>
      <top/>
      <bottom style="thin">
        <color indexed="64"/>
      </bottom>
      <diagonal/>
    </border>
    <border>
      <left style="medium">
        <color rgb="FF00778B"/>
      </left>
      <right style="medium">
        <color rgb="FF00778B"/>
      </right>
      <top style="medium">
        <color rgb="FF00778B"/>
      </top>
      <bottom style="medium">
        <color rgb="FF00778B"/>
      </bottom>
      <diagonal/>
    </border>
    <border>
      <left/>
      <right style="medium">
        <color rgb="FF00778B"/>
      </right>
      <top style="medium">
        <color rgb="FF00778B"/>
      </top>
      <bottom style="medium">
        <color rgb="FF00778B"/>
      </bottom>
      <diagonal/>
    </border>
    <border>
      <left style="medium">
        <color rgb="FF00778B"/>
      </left>
      <right style="medium">
        <color rgb="FF00778B"/>
      </right>
      <top/>
      <bottom style="medium">
        <color rgb="FF00778B"/>
      </bottom>
      <diagonal/>
    </border>
    <border>
      <left/>
      <right style="medium">
        <color rgb="FF00778B"/>
      </right>
      <top/>
      <bottom style="medium">
        <color rgb="FF00778B"/>
      </bottom>
      <diagonal/>
    </border>
    <border>
      <left style="medium">
        <color rgb="FF00778B"/>
      </left>
      <right/>
      <top style="medium">
        <color rgb="FF00778B"/>
      </top>
      <bottom style="medium">
        <color rgb="FF00778B"/>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0" xfId="0" applyAlignment="1">
      <alignment horizontal="center"/>
    </xf>
    <xf numFmtId="43" fontId="0" fillId="0" borderId="0" xfId="1" applyFont="1"/>
    <xf numFmtId="2" fontId="0" fillId="0" borderId="0" xfId="0" applyNumberFormat="1"/>
    <xf numFmtId="0" fontId="0" fillId="0" borderId="0" xfId="0" applyAlignment="1">
      <alignment vertical="center"/>
    </xf>
    <xf numFmtId="165" fontId="1" fillId="2" borderId="2" xfId="2" applyNumberFormat="1" applyFont="1" applyFill="1" applyBorder="1" applyAlignment="1" applyProtection="1">
      <alignment horizontal="center" vertical="center"/>
      <protection locked="0"/>
    </xf>
    <xf numFmtId="0" fontId="5" fillId="0" borderId="0" xfId="0" applyFont="1"/>
    <xf numFmtId="0" fontId="3" fillId="0" borderId="0" xfId="0" applyFont="1"/>
    <xf numFmtId="165" fontId="0" fillId="0" borderId="0" xfId="0" applyNumberFormat="1"/>
    <xf numFmtId="0" fontId="2" fillId="3" borderId="2" xfId="0" applyFont="1" applyFill="1" applyBorder="1" applyAlignment="1" applyProtection="1">
      <alignment horizontal="center" vertical="center" wrapText="1"/>
      <protection locked="0"/>
    </xf>
    <xf numFmtId="3"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4" fillId="0" borderId="1" xfId="0" applyFont="1" applyBorder="1" applyAlignment="1">
      <alignment horizontal="center"/>
    </xf>
    <xf numFmtId="164" fontId="4" fillId="2" borderId="2" xfId="2" applyNumberFormat="1" applyFont="1" applyFill="1" applyBorder="1" applyAlignment="1" applyProtection="1">
      <alignment horizontal="center" vertical="center"/>
      <protection locked="0"/>
    </xf>
    <xf numFmtId="166" fontId="1" fillId="4" borderId="3" xfId="0" applyNumberFormat="1" applyFont="1" applyFill="1" applyBorder="1" applyAlignment="1">
      <alignment horizontal="center" vertical="center"/>
    </xf>
    <xf numFmtId="166" fontId="4" fillId="4" borderId="3" xfId="0" applyNumberFormat="1" applyFont="1" applyFill="1" applyBorder="1" applyAlignment="1">
      <alignment horizontal="center" vertical="center"/>
    </xf>
    <xf numFmtId="0" fontId="9" fillId="3" borderId="5" xfId="0" applyFont="1" applyFill="1" applyBorder="1" applyAlignment="1">
      <alignment vertical="center" wrapText="1"/>
    </xf>
    <xf numFmtId="0" fontId="9" fillId="3" borderId="6" xfId="0" applyFont="1" applyFill="1" applyBorder="1" applyAlignment="1">
      <alignment horizontal="center" vertical="center" wrapText="1"/>
    </xf>
    <xf numFmtId="0" fontId="10" fillId="0" borderId="7" xfId="0" applyFont="1" applyBorder="1" applyAlignment="1">
      <alignment vertical="center" wrapText="1"/>
    </xf>
    <xf numFmtId="0" fontId="11" fillId="0" borderId="8" xfId="0" applyFont="1" applyBorder="1" applyAlignment="1">
      <alignment horizontal="center" vertical="center" wrapText="1"/>
    </xf>
    <xf numFmtId="165" fontId="10" fillId="0" borderId="8" xfId="1" applyNumberFormat="1" applyFont="1" applyBorder="1" applyAlignment="1">
      <alignment horizontal="center" vertical="center" wrapText="1"/>
    </xf>
    <xf numFmtId="2" fontId="10" fillId="0" borderId="8" xfId="1" applyNumberFormat="1" applyFont="1" applyBorder="1" applyAlignment="1">
      <alignment horizontal="center" vertical="center" wrapText="1"/>
    </xf>
    <xf numFmtId="0" fontId="13" fillId="0" borderId="7" xfId="0" applyFont="1" applyBorder="1" applyAlignment="1">
      <alignment vertical="center" wrapText="1"/>
    </xf>
    <xf numFmtId="0" fontId="14" fillId="0" borderId="8" xfId="0" applyFont="1" applyBorder="1" applyAlignment="1">
      <alignment horizontal="center" vertical="center" wrapText="1"/>
    </xf>
    <xf numFmtId="167" fontId="13" fillId="0" borderId="8" xfId="1" applyNumberFormat="1" applyFont="1" applyBorder="1" applyAlignment="1">
      <alignment horizontal="center" vertical="center" wrapText="1"/>
    </xf>
    <xf numFmtId="0" fontId="9" fillId="3" borderId="9" xfId="0" applyFont="1" applyFill="1" applyBorder="1" applyAlignment="1">
      <alignment vertical="center" wrapText="1"/>
    </xf>
    <xf numFmtId="0" fontId="11" fillId="0" borderId="0" xfId="0" applyFont="1"/>
    <xf numFmtId="0" fontId="11" fillId="0" borderId="0" xfId="0" applyFont="1" applyAlignment="1">
      <alignment vertical="center"/>
    </xf>
    <xf numFmtId="165" fontId="11" fillId="0" borderId="0" xfId="0" applyNumberFormat="1" applyFont="1"/>
    <xf numFmtId="164" fontId="10" fillId="0" borderId="5" xfId="1" applyNumberFormat="1" applyFont="1" applyBorder="1" applyAlignment="1">
      <alignment horizontal="center" vertical="center" wrapText="1"/>
    </xf>
    <xf numFmtId="167" fontId="11" fillId="0" borderId="0" xfId="1" applyNumberFormat="1" applyFont="1"/>
    <xf numFmtId="168" fontId="11" fillId="0" borderId="0" xfId="0" applyNumberFormat="1" applyFont="1"/>
    <xf numFmtId="4" fontId="0" fillId="0" borderId="0" xfId="0" applyNumberFormat="1"/>
    <xf numFmtId="166" fontId="3" fillId="0" borderId="0" xfId="0" applyNumberFormat="1" applyFont="1"/>
    <xf numFmtId="0" fontId="16" fillId="0" borderId="0" xfId="0" applyFont="1" applyAlignment="1">
      <alignment horizontal="center"/>
    </xf>
    <xf numFmtId="0" fontId="8" fillId="0" borderId="0" xfId="0" applyFont="1" applyAlignment="1">
      <alignment horizontal="left" vertical="center" wrapText="1"/>
    </xf>
    <xf numFmtId="0" fontId="15" fillId="0" borderId="0" xfId="0" applyFont="1" applyAlignment="1">
      <alignment horizontal="left" vertical="center" wrapText="1"/>
    </xf>
    <xf numFmtId="0" fontId="0" fillId="0" borderId="4" xfId="0" applyBorder="1" applyAlignment="1">
      <alignment horizontal="center"/>
    </xf>
    <xf numFmtId="0" fontId="0" fillId="0" borderId="1" xfId="0" applyBorder="1" applyAlignment="1">
      <alignment horizontal="center"/>
    </xf>
    <xf numFmtId="0" fontId="7" fillId="0" borderId="0" xfId="0" applyFont="1" applyAlignment="1">
      <alignment horizontal="left" wrapText="1"/>
    </xf>
  </cellXfs>
  <cellStyles count="3">
    <cellStyle name="Komma" xfId="1" builtinId="3"/>
    <cellStyle name="Normal" xfId="0" builtinId="0"/>
    <cellStyle name="Prosent" xfId="2" builtinId="5"/>
  </cellStyles>
  <dxfs count="2">
    <dxf>
      <font>
        <color theme="0"/>
      </font>
    </dxf>
    <dxf>
      <font>
        <color theme="0"/>
      </font>
    </dxf>
  </dxfs>
  <tableStyles count="0" defaultTableStyle="TableStyleMedium2" defaultPivotStyle="PivotStyleLight16"/>
  <colors>
    <mruColors>
      <color rgb="FF0077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nb-NO" sz="1100"/>
              <a:t>Example of age adjustment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b-NO"/>
        </a:p>
      </c:txPr>
    </c:title>
    <c:autoTitleDeleted val="0"/>
    <c:plotArea>
      <c:layout>
        <c:manualLayout>
          <c:layoutTarget val="inner"/>
          <c:xMode val="edge"/>
          <c:yMode val="edge"/>
          <c:x val="0.11870669291338583"/>
          <c:y val="0.12313075506445673"/>
          <c:w val="0.84870209973753286"/>
          <c:h val="0.62906657386058784"/>
        </c:manualLayout>
      </c:layout>
      <c:lineChart>
        <c:grouping val="standard"/>
        <c:varyColors val="0"/>
        <c:ser>
          <c:idx val="1"/>
          <c:order val="0"/>
          <c:tx>
            <c:strRef>
              <c:f>'Age adjustment index'!$C$5</c:f>
              <c:strCache>
                <c:ptCount val="1"/>
                <c:pt idx="0">
                  <c:v>HRQoL for the general population</c:v>
                </c:pt>
              </c:strCache>
            </c:strRef>
          </c:tx>
          <c:spPr>
            <a:ln w="19050" cap="rnd">
              <a:solidFill>
                <a:schemeClr val="accent2"/>
              </a:solidFill>
              <a:round/>
            </a:ln>
            <a:effectLst/>
          </c:spPr>
          <c:marker>
            <c:symbol val="none"/>
          </c:marker>
          <c:cat>
            <c:numRef>
              <c:f>'Age adjustment index'!$B$6:$B$112</c:f>
              <c:numCache>
                <c:formatCode>#,##0</c:formatCode>
                <c:ptCount val="10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numCache>
            </c:numRef>
          </c:cat>
          <c:val>
            <c:numRef>
              <c:f>'Age adjustment index'!$C$6:$C$112</c:f>
              <c:numCache>
                <c:formatCode>#\ ##0.000</c:formatCode>
                <c:ptCount val="107"/>
                <c:pt idx="0">
                  <c:v>0.92600000000000005</c:v>
                </c:pt>
                <c:pt idx="1">
                  <c:v>0.92600000000000005</c:v>
                </c:pt>
                <c:pt idx="2">
                  <c:v>0.92600000000000005</c:v>
                </c:pt>
                <c:pt idx="3">
                  <c:v>0.92600000000000005</c:v>
                </c:pt>
                <c:pt idx="4">
                  <c:v>0.92600000000000005</c:v>
                </c:pt>
                <c:pt idx="5">
                  <c:v>0.92600000000000005</c:v>
                </c:pt>
                <c:pt idx="6">
                  <c:v>0.92600000000000005</c:v>
                </c:pt>
                <c:pt idx="7">
                  <c:v>0.92600000000000005</c:v>
                </c:pt>
                <c:pt idx="8">
                  <c:v>0.92600000000000005</c:v>
                </c:pt>
                <c:pt idx="9">
                  <c:v>0.92600000000000005</c:v>
                </c:pt>
                <c:pt idx="10">
                  <c:v>0.92600000000000005</c:v>
                </c:pt>
                <c:pt idx="11">
                  <c:v>0.92600000000000005</c:v>
                </c:pt>
                <c:pt idx="12">
                  <c:v>0.92600000000000005</c:v>
                </c:pt>
                <c:pt idx="13">
                  <c:v>0.92600000000000005</c:v>
                </c:pt>
                <c:pt idx="14">
                  <c:v>0.92600000000000005</c:v>
                </c:pt>
                <c:pt idx="15">
                  <c:v>0.92600000000000005</c:v>
                </c:pt>
                <c:pt idx="16">
                  <c:v>0.92600000000000005</c:v>
                </c:pt>
                <c:pt idx="17">
                  <c:v>0.92600000000000005</c:v>
                </c:pt>
                <c:pt idx="18">
                  <c:v>0.92600000000000005</c:v>
                </c:pt>
                <c:pt idx="19">
                  <c:v>0.90600000000000003</c:v>
                </c:pt>
                <c:pt idx="20">
                  <c:v>0.90600000000000003</c:v>
                </c:pt>
                <c:pt idx="21">
                  <c:v>0.90600000000000003</c:v>
                </c:pt>
                <c:pt idx="22">
                  <c:v>0.90600000000000003</c:v>
                </c:pt>
                <c:pt idx="23">
                  <c:v>0.90600000000000003</c:v>
                </c:pt>
                <c:pt idx="24">
                  <c:v>0.90600000000000003</c:v>
                </c:pt>
                <c:pt idx="25">
                  <c:v>0.90600000000000003</c:v>
                </c:pt>
                <c:pt idx="26">
                  <c:v>0.90600000000000003</c:v>
                </c:pt>
                <c:pt idx="27">
                  <c:v>0.90600000000000003</c:v>
                </c:pt>
                <c:pt idx="28">
                  <c:v>0.90600000000000003</c:v>
                </c:pt>
                <c:pt idx="29">
                  <c:v>0.90600000000000003</c:v>
                </c:pt>
                <c:pt idx="30">
                  <c:v>0.90600000000000003</c:v>
                </c:pt>
                <c:pt idx="31">
                  <c:v>0.87</c:v>
                </c:pt>
                <c:pt idx="32">
                  <c:v>0.87</c:v>
                </c:pt>
                <c:pt idx="33">
                  <c:v>0.87</c:v>
                </c:pt>
                <c:pt idx="34">
                  <c:v>0.87</c:v>
                </c:pt>
                <c:pt idx="35">
                  <c:v>0.87</c:v>
                </c:pt>
                <c:pt idx="36">
                  <c:v>0.87</c:v>
                </c:pt>
                <c:pt idx="37">
                  <c:v>0.87</c:v>
                </c:pt>
                <c:pt idx="38">
                  <c:v>0.87</c:v>
                </c:pt>
                <c:pt idx="39">
                  <c:v>0.87</c:v>
                </c:pt>
                <c:pt idx="40">
                  <c:v>0.87</c:v>
                </c:pt>
                <c:pt idx="41">
                  <c:v>0.84599999999999997</c:v>
                </c:pt>
                <c:pt idx="42">
                  <c:v>0.84599999999999997</c:v>
                </c:pt>
                <c:pt idx="43">
                  <c:v>0.84599999999999997</c:v>
                </c:pt>
                <c:pt idx="44">
                  <c:v>0.84599999999999997</c:v>
                </c:pt>
                <c:pt idx="45">
                  <c:v>0.84599999999999997</c:v>
                </c:pt>
                <c:pt idx="46">
                  <c:v>0.84599999999999997</c:v>
                </c:pt>
                <c:pt idx="47">
                  <c:v>0.84599999999999997</c:v>
                </c:pt>
                <c:pt idx="48">
                  <c:v>0.84599999999999997</c:v>
                </c:pt>
                <c:pt idx="49">
                  <c:v>0.84599999999999997</c:v>
                </c:pt>
                <c:pt idx="50">
                  <c:v>0.84599999999999997</c:v>
                </c:pt>
                <c:pt idx="51">
                  <c:v>0.81131173184357541</c:v>
                </c:pt>
                <c:pt idx="52">
                  <c:v>0.81131173184357541</c:v>
                </c:pt>
                <c:pt idx="53">
                  <c:v>0.81131173184357541</c:v>
                </c:pt>
                <c:pt idx="54">
                  <c:v>0.81131173184357541</c:v>
                </c:pt>
                <c:pt idx="55">
                  <c:v>0.81131173184357541</c:v>
                </c:pt>
                <c:pt idx="56">
                  <c:v>0.81131173184357541</c:v>
                </c:pt>
                <c:pt idx="57">
                  <c:v>0.81131173184357541</c:v>
                </c:pt>
                <c:pt idx="58">
                  <c:v>0.81131173184357541</c:v>
                </c:pt>
                <c:pt idx="59">
                  <c:v>0.81131173184357541</c:v>
                </c:pt>
                <c:pt idx="60">
                  <c:v>0.81131173184357541</c:v>
                </c:pt>
                <c:pt idx="61">
                  <c:v>0.81131173184357541</c:v>
                </c:pt>
                <c:pt idx="62">
                  <c:v>0.81131173184357541</c:v>
                </c:pt>
                <c:pt idx="63">
                  <c:v>0.81131173184357541</c:v>
                </c:pt>
                <c:pt idx="64">
                  <c:v>0.81131173184357541</c:v>
                </c:pt>
                <c:pt idx="65">
                  <c:v>0.81131173184357541</c:v>
                </c:pt>
                <c:pt idx="66">
                  <c:v>0.81131173184357541</c:v>
                </c:pt>
                <c:pt idx="67">
                  <c:v>0.81131173184357541</c:v>
                </c:pt>
                <c:pt idx="68">
                  <c:v>0.81131173184357541</c:v>
                </c:pt>
                <c:pt idx="69">
                  <c:v>0.81131173184357541</c:v>
                </c:pt>
                <c:pt idx="70">
                  <c:v>0.81131173184357541</c:v>
                </c:pt>
                <c:pt idx="71">
                  <c:v>0.80833333333333335</c:v>
                </c:pt>
                <c:pt idx="72">
                  <c:v>0.80833333333333335</c:v>
                </c:pt>
                <c:pt idx="73">
                  <c:v>0.80833333333333335</c:v>
                </c:pt>
                <c:pt idx="74">
                  <c:v>0.80833333333333335</c:v>
                </c:pt>
                <c:pt idx="75">
                  <c:v>0.80833333333333335</c:v>
                </c:pt>
                <c:pt idx="76">
                  <c:v>0.80833333333333335</c:v>
                </c:pt>
                <c:pt idx="77">
                  <c:v>0.80833333333333335</c:v>
                </c:pt>
                <c:pt idx="78">
                  <c:v>0.80833333333333335</c:v>
                </c:pt>
                <c:pt idx="79">
                  <c:v>0.80833333333333335</c:v>
                </c:pt>
                <c:pt idx="80">
                  <c:v>0.80833333333333335</c:v>
                </c:pt>
                <c:pt idx="81">
                  <c:v>0.73</c:v>
                </c:pt>
                <c:pt idx="82">
                  <c:v>0.73</c:v>
                </c:pt>
                <c:pt idx="83">
                  <c:v>0.73</c:v>
                </c:pt>
                <c:pt idx="84">
                  <c:v>0.73</c:v>
                </c:pt>
                <c:pt idx="85">
                  <c:v>0.73</c:v>
                </c:pt>
                <c:pt idx="86">
                  <c:v>0.73</c:v>
                </c:pt>
                <c:pt idx="87">
                  <c:v>0.73</c:v>
                </c:pt>
                <c:pt idx="88">
                  <c:v>0.73</c:v>
                </c:pt>
                <c:pt idx="89">
                  <c:v>0.73</c:v>
                </c:pt>
                <c:pt idx="90">
                  <c:v>0.73</c:v>
                </c:pt>
                <c:pt idx="91">
                  <c:v>0.73</c:v>
                </c:pt>
                <c:pt idx="92">
                  <c:v>0.73</c:v>
                </c:pt>
                <c:pt idx="93">
                  <c:v>0.73</c:v>
                </c:pt>
                <c:pt idx="94">
                  <c:v>0.73</c:v>
                </c:pt>
                <c:pt idx="95">
                  <c:v>0.73</c:v>
                </c:pt>
                <c:pt idx="96">
                  <c:v>0.73</c:v>
                </c:pt>
                <c:pt idx="97">
                  <c:v>0.73</c:v>
                </c:pt>
                <c:pt idx="98">
                  <c:v>0.73</c:v>
                </c:pt>
                <c:pt idx="99">
                  <c:v>0.73</c:v>
                </c:pt>
                <c:pt idx="100">
                  <c:v>0.73</c:v>
                </c:pt>
                <c:pt idx="101">
                  <c:v>0.73</c:v>
                </c:pt>
                <c:pt idx="102">
                  <c:v>0.73</c:v>
                </c:pt>
                <c:pt idx="103">
                  <c:v>0.73</c:v>
                </c:pt>
                <c:pt idx="104">
                  <c:v>0.73</c:v>
                </c:pt>
                <c:pt idx="105">
                  <c:v>0.73</c:v>
                </c:pt>
                <c:pt idx="106">
                  <c:v>0.73</c:v>
                </c:pt>
              </c:numCache>
            </c:numRef>
          </c:val>
          <c:smooth val="0"/>
          <c:extLst>
            <c:ext xmlns:c16="http://schemas.microsoft.com/office/drawing/2014/chart" uri="{C3380CC4-5D6E-409C-BE32-E72D297353CC}">
              <c16:uniqueId val="{00000001-7A1A-4EBD-9B2C-41C20E6D85FA}"/>
            </c:ext>
          </c:extLst>
        </c:ser>
        <c:ser>
          <c:idx val="0"/>
          <c:order val="1"/>
          <c:tx>
            <c:strRef>
              <c:f>'Age adjustment index'!$G$5</c:f>
              <c:strCache>
                <c:ptCount val="1"/>
                <c:pt idx="0">
                  <c:v>With age adjustment</c:v>
                </c:pt>
              </c:strCache>
            </c:strRef>
          </c:tx>
          <c:spPr>
            <a:ln w="19050" cap="rnd">
              <a:solidFill>
                <a:schemeClr val="accent1"/>
              </a:solidFill>
              <a:round/>
            </a:ln>
            <a:effectLst/>
          </c:spPr>
          <c:marker>
            <c:symbol val="none"/>
          </c:marker>
          <c:cat>
            <c:numRef>
              <c:f>'Age adjustment index'!$B$6:$B$112</c:f>
              <c:numCache>
                <c:formatCode>#,##0</c:formatCode>
                <c:ptCount val="10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numCache>
            </c:numRef>
          </c:cat>
          <c:val>
            <c:numRef>
              <c:f>'Age adjustment index'!$G$6:$G$112</c:f>
              <c:numCache>
                <c:formatCode>#\ ##0.000</c:formatCode>
                <c:ptCount val="107"/>
                <c:pt idx="0">
                  <c:v>0.85375886524822708</c:v>
                </c:pt>
                <c:pt idx="1">
                  <c:v>0.85375886524822708</c:v>
                </c:pt>
                <c:pt idx="2">
                  <c:v>0.85375886524822708</c:v>
                </c:pt>
                <c:pt idx="3">
                  <c:v>0.85375886524822708</c:v>
                </c:pt>
                <c:pt idx="4">
                  <c:v>0.85375886524822708</c:v>
                </c:pt>
                <c:pt idx="5">
                  <c:v>0.85375886524822708</c:v>
                </c:pt>
                <c:pt idx="6">
                  <c:v>0.85375886524822708</c:v>
                </c:pt>
                <c:pt idx="7">
                  <c:v>0.85375886524822708</c:v>
                </c:pt>
                <c:pt idx="8">
                  <c:v>0.85375886524822708</c:v>
                </c:pt>
                <c:pt idx="9">
                  <c:v>0.85375886524822708</c:v>
                </c:pt>
                <c:pt idx="10">
                  <c:v>0.85375886524822708</c:v>
                </c:pt>
                <c:pt idx="11">
                  <c:v>0.85375886524822708</c:v>
                </c:pt>
                <c:pt idx="12">
                  <c:v>0.85375886524822708</c:v>
                </c:pt>
                <c:pt idx="13">
                  <c:v>0.85375886524822708</c:v>
                </c:pt>
                <c:pt idx="14">
                  <c:v>0.85375886524822708</c:v>
                </c:pt>
                <c:pt idx="15">
                  <c:v>0.85375886524822708</c:v>
                </c:pt>
                <c:pt idx="16">
                  <c:v>0.85375886524822708</c:v>
                </c:pt>
                <c:pt idx="17">
                  <c:v>0.85375886524822708</c:v>
                </c:pt>
                <c:pt idx="18">
                  <c:v>0.85375886524822708</c:v>
                </c:pt>
                <c:pt idx="19">
                  <c:v>0.83531914893617032</c:v>
                </c:pt>
                <c:pt idx="20">
                  <c:v>0.83531914893617032</c:v>
                </c:pt>
                <c:pt idx="21">
                  <c:v>0.83531914893617032</c:v>
                </c:pt>
                <c:pt idx="22">
                  <c:v>0.83531914893617032</c:v>
                </c:pt>
                <c:pt idx="23">
                  <c:v>0.83531914893617032</c:v>
                </c:pt>
                <c:pt idx="24">
                  <c:v>0.83531914893617032</c:v>
                </c:pt>
                <c:pt idx="25">
                  <c:v>0.83531914893617032</c:v>
                </c:pt>
                <c:pt idx="26">
                  <c:v>0.83531914893617032</c:v>
                </c:pt>
                <c:pt idx="27">
                  <c:v>0.83531914893617032</c:v>
                </c:pt>
                <c:pt idx="28">
                  <c:v>0.83531914893617032</c:v>
                </c:pt>
                <c:pt idx="29">
                  <c:v>0.83531914893617032</c:v>
                </c:pt>
                <c:pt idx="30">
                  <c:v>0.83531914893617032</c:v>
                </c:pt>
                <c:pt idx="31">
                  <c:v>0.80212765957446819</c:v>
                </c:pt>
                <c:pt idx="32">
                  <c:v>0.80212765957446819</c:v>
                </c:pt>
                <c:pt idx="33">
                  <c:v>0.80212765957446819</c:v>
                </c:pt>
                <c:pt idx="34">
                  <c:v>0.80212765957446819</c:v>
                </c:pt>
                <c:pt idx="35">
                  <c:v>0.80212765957446819</c:v>
                </c:pt>
                <c:pt idx="36">
                  <c:v>0.80212765957446819</c:v>
                </c:pt>
                <c:pt idx="37">
                  <c:v>0.80212765957446819</c:v>
                </c:pt>
                <c:pt idx="38">
                  <c:v>0.80212765957446819</c:v>
                </c:pt>
                <c:pt idx="39">
                  <c:v>0.80212765957446819</c:v>
                </c:pt>
                <c:pt idx="40">
                  <c:v>0.80212765957446819</c:v>
                </c:pt>
                <c:pt idx="41">
                  <c:v>0.78</c:v>
                </c:pt>
                <c:pt idx="42">
                  <c:v>0.78</c:v>
                </c:pt>
                <c:pt idx="43">
                  <c:v>0.78</c:v>
                </c:pt>
                <c:pt idx="44">
                  <c:v>0.78</c:v>
                </c:pt>
                <c:pt idx="45">
                  <c:v>0.78</c:v>
                </c:pt>
                <c:pt idx="46">
                  <c:v>0.78</c:v>
                </c:pt>
                <c:pt idx="47">
                  <c:v>0.78</c:v>
                </c:pt>
                <c:pt idx="48">
                  <c:v>0.78</c:v>
                </c:pt>
                <c:pt idx="49">
                  <c:v>0.78</c:v>
                </c:pt>
                <c:pt idx="50">
                  <c:v>0.78</c:v>
                </c:pt>
                <c:pt idx="51">
                  <c:v>0.74801790879194907</c:v>
                </c:pt>
                <c:pt idx="52">
                  <c:v>0.74801790879194907</c:v>
                </c:pt>
                <c:pt idx="53">
                  <c:v>0.74801790879194907</c:v>
                </c:pt>
                <c:pt idx="54">
                  <c:v>0.74801790879194907</c:v>
                </c:pt>
                <c:pt idx="55">
                  <c:v>0.74801790879194907</c:v>
                </c:pt>
                <c:pt idx="56">
                  <c:v>0.74801790879194907</c:v>
                </c:pt>
                <c:pt idx="57">
                  <c:v>0.74801790879194907</c:v>
                </c:pt>
                <c:pt idx="58">
                  <c:v>0.74801790879194907</c:v>
                </c:pt>
                <c:pt idx="59">
                  <c:v>0.74801790879194907</c:v>
                </c:pt>
                <c:pt idx="60">
                  <c:v>0.74801790879194907</c:v>
                </c:pt>
                <c:pt idx="61">
                  <c:v>0.74801790879194907</c:v>
                </c:pt>
                <c:pt idx="62">
                  <c:v>0.74801790879194907</c:v>
                </c:pt>
                <c:pt idx="63">
                  <c:v>0.74801790879194907</c:v>
                </c:pt>
                <c:pt idx="64">
                  <c:v>0.74801790879194907</c:v>
                </c:pt>
                <c:pt idx="65">
                  <c:v>0.74801790879194907</c:v>
                </c:pt>
                <c:pt idx="66">
                  <c:v>0.74801790879194907</c:v>
                </c:pt>
                <c:pt idx="67">
                  <c:v>0.74801790879194907</c:v>
                </c:pt>
                <c:pt idx="68">
                  <c:v>0.74801790879194907</c:v>
                </c:pt>
                <c:pt idx="69">
                  <c:v>0.74801790879194907</c:v>
                </c:pt>
                <c:pt idx="70">
                  <c:v>0.74801790879194907</c:v>
                </c:pt>
                <c:pt idx="71">
                  <c:v>0.74527186761229314</c:v>
                </c:pt>
                <c:pt idx="72">
                  <c:v>0.74527186761229314</c:v>
                </c:pt>
                <c:pt idx="73">
                  <c:v>0.74527186761229314</c:v>
                </c:pt>
                <c:pt idx="74">
                  <c:v>0.74527186761229314</c:v>
                </c:pt>
                <c:pt idx="75">
                  <c:v>0.74527186761229314</c:v>
                </c:pt>
                <c:pt idx="76">
                  <c:v>0.74527186761229314</c:v>
                </c:pt>
                <c:pt idx="77">
                  <c:v>0.74527186761229314</c:v>
                </c:pt>
                <c:pt idx="78">
                  <c:v>0.74527186761229314</c:v>
                </c:pt>
                <c:pt idx="79">
                  <c:v>0.74527186761229314</c:v>
                </c:pt>
                <c:pt idx="80">
                  <c:v>0.74527186761229314</c:v>
                </c:pt>
                <c:pt idx="81">
                  <c:v>0.67304964539007095</c:v>
                </c:pt>
                <c:pt idx="82">
                  <c:v>0.67304964539007095</c:v>
                </c:pt>
                <c:pt idx="83">
                  <c:v>0.67304964539007095</c:v>
                </c:pt>
                <c:pt idx="84">
                  <c:v>0.67304964539007095</c:v>
                </c:pt>
                <c:pt idx="85">
                  <c:v>0.67304964539007095</c:v>
                </c:pt>
                <c:pt idx="86">
                  <c:v>0.67304964539007095</c:v>
                </c:pt>
                <c:pt idx="87">
                  <c:v>0.67304964539007095</c:v>
                </c:pt>
                <c:pt idx="88">
                  <c:v>0.67304964539007095</c:v>
                </c:pt>
                <c:pt idx="89">
                  <c:v>0.67304964539007095</c:v>
                </c:pt>
                <c:pt idx="90">
                  <c:v>0.67304964539007095</c:v>
                </c:pt>
                <c:pt idx="91">
                  <c:v>0.67304964539007095</c:v>
                </c:pt>
                <c:pt idx="92">
                  <c:v>0.67304964539007095</c:v>
                </c:pt>
                <c:pt idx="93">
                  <c:v>0.67304964539007095</c:v>
                </c:pt>
                <c:pt idx="94">
                  <c:v>0.67304964539007095</c:v>
                </c:pt>
                <c:pt idx="95">
                  <c:v>0.67304964539007095</c:v>
                </c:pt>
                <c:pt idx="96">
                  <c:v>0.67304964539007095</c:v>
                </c:pt>
                <c:pt idx="97">
                  <c:v>0.67304964539007095</c:v>
                </c:pt>
                <c:pt idx="98">
                  <c:v>0.67304964539007095</c:v>
                </c:pt>
                <c:pt idx="99">
                  <c:v>0.67304964539007095</c:v>
                </c:pt>
                <c:pt idx="100">
                  <c:v>0.67304964539007095</c:v>
                </c:pt>
                <c:pt idx="101">
                  <c:v>0.67304964539007095</c:v>
                </c:pt>
                <c:pt idx="102">
                  <c:v>0.67304964539007095</c:v>
                </c:pt>
                <c:pt idx="103">
                  <c:v>0.67304964539007095</c:v>
                </c:pt>
                <c:pt idx="104">
                  <c:v>0.67304964539007095</c:v>
                </c:pt>
                <c:pt idx="105">
                  <c:v>0.67304964539007095</c:v>
                </c:pt>
                <c:pt idx="106">
                  <c:v>0.67304964539007095</c:v>
                </c:pt>
              </c:numCache>
            </c:numRef>
          </c:val>
          <c:smooth val="0"/>
          <c:extLst>
            <c:ext xmlns:c16="http://schemas.microsoft.com/office/drawing/2014/chart" uri="{C3380CC4-5D6E-409C-BE32-E72D297353CC}">
              <c16:uniqueId val="{00000003-7A1A-4EBD-9B2C-41C20E6D85FA}"/>
            </c:ext>
          </c:extLst>
        </c:ser>
        <c:ser>
          <c:idx val="2"/>
          <c:order val="2"/>
          <c:tx>
            <c:strRef>
              <c:f>'Age adjustment index'!$F$5</c:f>
              <c:strCache>
                <c:ptCount val="1"/>
                <c:pt idx="0">
                  <c:v>Without age adjustment</c:v>
                </c:pt>
              </c:strCache>
            </c:strRef>
          </c:tx>
          <c:spPr>
            <a:ln w="19050" cap="rnd">
              <a:solidFill>
                <a:schemeClr val="tx1"/>
              </a:solidFill>
              <a:prstDash val="dash"/>
              <a:round/>
            </a:ln>
            <a:effectLst/>
          </c:spPr>
          <c:marker>
            <c:symbol val="none"/>
          </c:marker>
          <c:cat>
            <c:numRef>
              <c:f>'Age adjustment index'!$B$6:$B$112</c:f>
              <c:numCache>
                <c:formatCode>#,##0</c:formatCode>
                <c:ptCount val="10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numCache>
            </c:numRef>
          </c:cat>
          <c:val>
            <c:numRef>
              <c:f>'Age adjustment index'!$F$6:$F$112</c:f>
              <c:numCache>
                <c:formatCode>#\ ##0.000</c:formatCode>
                <c:ptCount val="107"/>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pt idx="38">
                  <c:v>0.78</c:v>
                </c:pt>
                <c:pt idx="39">
                  <c:v>0.78</c:v>
                </c:pt>
                <c:pt idx="40">
                  <c:v>0.78</c:v>
                </c:pt>
                <c:pt idx="41">
                  <c:v>0.78</c:v>
                </c:pt>
                <c:pt idx="42">
                  <c:v>0.78</c:v>
                </c:pt>
                <c:pt idx="43">
                  <c:v>0.78</c:v>
                </c:pt>
                <c:pt idx="44">
                  <c:v>0.78</c:v>
                </c:pt>
                <c:pt idx="45">
                  <c:v>0.78</c:v>
                </c:pt>
                <c:pt idx="46">
                  <c:v>0.78</c:v>
                </c:pt>
                <c:pt idx="47">
                  <c:v>0.78</c:v>
                </c:pt>
                <c:pt idx="48">
                  <c:v>0.78</c:v>
                </c:pt>
                <c:pt idx="49">
                  <c:v>0.78</c:v>
                </c:pt>
                <c:pt idx="50">
                  <c:v>0.78</c:v>
                </c:pt>
                <c:pt idx="51">
                  <c:v>0.78</c:v>
                </c:pt>
                <c:pt idx="52">
                  <c:v>0.78</c:v>
                </c:pt>
                <c:pt idx="53">
                  <c:v>0.78</c:v>
                </c:pt>
                <c:pt idx="54">
                  <c:v>0.78</c:v>
                </c:pt>
                <c:pt idx="55">
                  <c:v>0.78</c:v>
                </c:pt>
                <c:pt idx="56">
                  <c:v>0.78</c:v>
                </c:pt>
                <c:pt idx="57">
                  <c:v>0.78</c:v>
                </c:pt>
                <c:pt idx="58">
                  <c:v>0.78</c:v>
                </c:pt>
                <c:pt idx="59">
                  <c:v>0.78</c:v>
                </c:pt>
                <c:pt idx="60">
                  <c:v>0.78</c:v>
                </c:pt>
                <c:pt idx="61">
                  <c:v>0.78</c:v>
                </c:pt>
                <c:pt idx="62">
                  <c:v>0.78</c:v>
                </c:pt>
                <c:pt idx="63">
                  <c:v>0.78</c:v>
                </c:pt>
                <c:pt idx="64">
                  <c:v>0.78</c:v>
                </c:pt>
                <c:pt idx="65">
                  <c:v>0.78</c:v>
                </c:pt>
                <c:pt idx="66">
                  <c:v>0.78</c:v>
                </c:pt>
                <c:pt idx="67">
                  <c:v>0.78</c:v>
                </c:pt>
                <c:pt idx="68">
                  <c:v>0.78</c:v>
                </c:pt>
                <c:pt idx="69">
                  <c:v>0.78</c:v>
                </c:pt>
                <c:pt idx="70">
                  <c:v>0.78</c:v>
                </c:pt>
                <c:pt idx="71">
                  <c:v>0.78</c:v>
                </c:pt>
                <c:pt idx="72">
                  <c:v>0.78</c:v>
                </c:pt>
                <c:pt idx="73">
                  <c:v>0.78</c:v>
                </c:pt>
                <c:pt idx="74">
                  <c:v>0.78</c:v>
                </c:pt>
                <c:pt idx="75">
                  <c:v>0.78</c:v>
                </c:pt>
                <c:pt idx="76">
                  <c:v>0.78</c:v>
                </c:pt>
                <c:pt idx="77">
                  <c:v>0.78</c:v>
                </c:pt>
                <c:pt idx="78">
                  <c:v>0.78</c:v>
                </c:pt>
                <c:pt idx="79">
                  <c:v>0.78</c:v>
                </c:pt>
                <c:pt idx="80">
                  <c:v>0.78</c:v>
                </c:pt>
                <c:pt idx="81">
                  <c:v>0.78</c:v>
                </c:pt>
                <c:pt idx="82">
                  <c:v>0.78</c:v>
                </c:pt>
                <c:pt idx="83">
                  <c:v>0.78</c:v>
                </c:pt>
                <c:pt idx="84">
                  <c:v>0.78</c:v>
                </c:pt>
                <c:pt idx="85">
                  <c:v>0.78</c:v>
                </c:pt>
                <c:pt idx="86">
                  <c:v>0.78</c:v>
                </c:pt>
                <c:pt idx="87">
                  <c:v>0.78</c:v>
                </c:pt>
                <c:pt idx="88">
                  <c:v>0.78</c:v>
                </c:pt>
                <c:pt idx="89">
                  <c:v>0.78</c:v>
                </c:pt>
                <c:pt idx="90">
                  <c:v>0.78</c:v>
                </c:pt>
                <c:pt idx="91">
                  <c:v>0.78</c:v>
                </c:pt>
                <c:pt idx="92">
                  <c:v>0.78</c:v>
                </c:pt>
                <c:pt idx="93">
                  <c:v>0.78</c:v>
                </c:pt>
                <c:pt idx="94">
                  <c:v>0.78</c:v>
                </c:pt>
                <c:pt idx="95">
                  <c:v>0.78</c:v>
                </c:pt>
                <c:pt idx="96">
                  <c:v>0.78</c:v>
                </c:pt>
                <c:pt idx="97">
                  <c:v>0.78</c:v>
                </c:pt>
                <c:pt idx="98">
                  <c:v>0.78</c:v>
                </c:pt>
                <c:pt idx="99">
                  <c:v>0.78</c:v>
                </c:pt>
                <c:pt idx="100">
                  <c:v>0.78</c:v>
                </c:pt>
                <c:pt idx="101">
                  <c:v>0.78</c:v>
                </c:pt>
                <c:pt idx="102">
                  <c:v>0.78</c:v>
                </c:pt>
                <c:pt idx="103">
                  <c:v>0.78</c:v>
                </c:pt>
                <c:pt idx="104">
                  <c:v>0.78</c:v>
                </c:pt>
                <c:pt idx="105">
                  <c:v>0.78</c:v>
                </c:pt>
                <c:pt idx="106">
                  <c:v>0.78</c:v>
                </c:pt>
              </c:numCache>
            </c:numRef>
          </c:val>
          <c:smooth val="0"/>
          <c:extLst>
            <c:ext xmlns:c16="http://schemas.microsoft.com/office/drawing/2014/chart" uri="{C3380CC4-5D6E-409C-BE32-E72D297353CC}">
              <c16:uniqueId val="{00000004-7A1A-4EBD-9B2C-41C20E6D85FA}"/>
            </c:ext>
          </c:extLst>
        </c:ser>
        <c:dLbls>
          <c:showLegendKey val="0"/>
          <c:showVal val="0"/>
          <c:showCatName val="0"/>
          <c:showSerName val="0"/>
          <c:showPercent val="0"/>
          <c:showBubbleSize val="0"/>
        </c:dLbls>
        <c:smooth val="0"/>
        <c:axId val="968293408"/>
        <c:axId val="968295048"/>
      </c:lineChart>
      <c:catAx>
        <c:axId val="968293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nb-NO"/>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nb-NO"/>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968295048"/>
        <c:crosses val="autoZero"/>
        <c:auto val="1"/>
        <c:lblAlgn val="ctr"/>
        <c:lblOffset val="100"/>
        <c:tickLblSkip val="10"/>
        <c:noMultiLvlLbl val="0"/>
      </c:catAx>
      <c:valAx>
        <c:axId val="968295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nb-NO"/>
                  <a:t>HRQoL</a:t>
                </a:r>
              </a:p>
            </c:rich>
          </c:tx>
          <c:layout>
            <c:manualLayout>
              <c:xMode val="edge"/>
              <c:yMode val="edge"/>
              <c:x val="2.5000000000000001E-2"/>
              <c:y val="0.375288351387015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nb-NO"/>
            </a:p>
          </c:txPr>
        </c:title>
        <c:numFmt formatCode="#\ ##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968293408"/>
        <c:crosses val="autoZero"/>
        <c:crossBetween val="between"/>
      </c:valAx>
      <c:spPr>
        <a:noFill/>
        <a:ln>
          <a:noFill/>
        </a:ln>
        <a:effectLst/>
      </c:spPr>
    </c:plotArea>
    <c:legend>
      <c:legendPos val="b"/>
      <c:layout>
        <c:manualLayout>
          <c:xMode val="edge"/>
          <c:yMode val="edge"/>
          <c:x val="7.102345800524934E-2"/>
          <c:y val="0.87568973767781788"/>
          <c:w val="0.84406430446194225"/>
          <c:h val="0.102210814808369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rgbClr val="00778B"/>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38100</xdr:rowOff>
    </xdr:from>
    <xdr:to>
      <xdr:col>6</xdr:col>
      <xdr:colOff>445477</xdr:colOff>
      <xdr:row>10</xdr:row>
      <xdr:rowOff>0</xdr:rowOff>
    </xdr:to>
    <xdr:pic>
      <xdr:nvPicPr>
        <xdr:cNvPr id="5" name="Bilde 4">
          <a:extLst>
            <a:ext uri="{FF2B5EF4-FFF2-40B4-BE49-F238E27FC236}">
              <a16:creationId xmlns:a16="http://schemas.microsoft.com/office/drawing/2014/main" id="{71D39937-7309-488B-BE16-0705C1D5B77C}"/>
            </a:ext>
          </a:extLst>
        </xdr:cNvPr>
        <xdr:cNvPicPr>
          <a:picLocks noChangeAspect="1"/>
        </xdr:cNvPicPr>
      </xdr:nvPicPr>
      <xdr:blipFill>
        <a:blip xmlns:r="http://schemas.openxmlformats.org/officeDocument/2006/relationships" r:embed="rId1"/>
        <a:stretch>
          <a:fillRect/>
        </a:stretch>
      </xdr:blipFill>
      <xdr:spPr>
        <a:xfrm>
          <a:off x="285749" y="228600"/>
          <a:ext cx="4255478" cy="1676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114300</xdr:colOff>
      <xdr:row>7</xdr:row>
      <xdr:rowOff>142875</xdr:rowOff>
    </xdr:from>
    <xdr:ext cx="184731" cy="264560"/>
    <xdr:sp macro="" textlink="">
      <xdr:nvSpPr>
        <xdr:cNvPr id="2" name="TekstSylinder 1">
          <a:extLst>
            <a:ext uri="{FF2B5EF4-FFF2-40B4-BE49-F238E27FC236}">
              <a16:creationId xmlns:a16="http://schemas.microsoft.com/office/drawing/2014/main" id="{732F948B-FF57-4841-96D2-9C57C9B89CF3}"/>
            </a:ext>
          </a:extLst>
        </xdr:cNvPr>
        <xdr:cNvSpPr txBox="1"/>
      </xdr:nvSpPr>
      <xdr:spPr>
        <a:xfrm>
          <a:off x="5429250"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editAs="oneCell">
    <xdr:from>
      <xdr:col>1</xdr:col>
      <xdr:colOff>0</xdr:colOff>
      <xdr:row>0</xdr:row>
      <xdr:rowOff>0</xdr:rowOff>
    </xdr:from>
    <xdr:to>
      <xdr:col>2</xdr:col>
      <xdr:colOff>647700</xdr:colOff>
      <xdr:row>0</xdr:row>
      <xdr:rowOff>810491</xdr:rowOff>
    </xdr:to>
    <xdr:pic>
      <xdr:nvPicPr>
        <xdr:cNvPr id="3" name="Bilde 2">
          <a:extLst>
            <a:ext uri="{FF2B5EF4-FFF2-40B4-BE49-F238E27FC236}">
              <a16:creationId xmlns:a16="http://schemas.microsoft.com/office/drawing/2014/main" id="{39308FC4-96A7-4717-AA8D-0501B16C8834}"/>
            </a:ext>
          </a:extLst>
        </xdr:cNvPr>
        <xdr:cNvPicPr>
          <a:picLocks noChangeAspect="1"/>
        </xdr:cNvPicPr>
      </xdr:nvPicPr>
      <xdr:blipFill>
        <a:blip xmlns:r="http://schemas.openxmlformats.org/officeDocument/2006/relationships" r:embed="rId1"/>
        <a:stretch>
          <a:fillRect/>
        </a:stretch>
      </xdr:blipFill>
      <xdr:spPr>
        <a:xfrm>
          <a:off x="266700" y="0"/>
          <a:ext cx="2057400" cy="8104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16</xdr:col>
      <xdr:colOff>0</xdr:colOff>
      <xdr:row>21</xdr:row>
      <xdr:rowOff>0</xdr:rowOff>
    </xdr:to>
    <xdr:graphicFrame macro="">
      <xdr:nvGraphicFramePr>
        <xdr:cNvPr id="2" name="Diagram 1">
          <a:extLst>
            <a:ext uri="{FF2B5EF4-FFF2-40B4-BE49-F238E27FC236}">
              <a16:creationId xmlns:a16="http://schemas.microsoft.com/office/drawing/2014/main" id="{0A470721-8432-C2A7-9864-3D29C05F31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2</xdr:col>
      <xdr:colOff>885825</xdr:colOff>
      <xdr:row>0</xdr:row>
      <xdr:rowOff>810491</xdr:rowOff>
    </xdr:to>
    <xdr:pic>
      <xdr:nvPicPr>
        <xdr:cNvPr id="4" name="Bilde 3">
          <a:extLst>
            <a:ext uri="{FF2B5EF4-FFF2-40B4-BE49-F238E27FC236}">
              <a16:creationId xmlns:a16="http://schemas.microsoft.com/office/drawing/2014/main" id="{994721C9-C4C4-4807-A3C1-31BDCFC8DDB7}"/>
            </a:ext>
          </a:extLst>
        </xdr:cNvPr>
        <xdr:cNvPicPr>
          <a:picLocks noChangeAspect="1"/>
        </xdr:cNvPicPr>
      </xdr:nvPicPr>
      <xdr:blipFill>
        <a:blip xmlns:r="http://schemas.openxmlformats.org/officeDocument/2006/relationships" r:embed="rId2"/>
        <a:stretch>
          <a:fillRect/>
        </a:stretch>
      </xdr:blipFill>
      <xdr:spPr>
        <a:xfrm>
          <a:off x="276225" y="0"/>
          <a:ext cx="2057400" cy="8104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2057400</xdr:colOff>
      <xdr:row>0</xdr:row>
      <xdr:rowOff>810491</xdr:rowOff>
    </xdr:to>
    <xdr:pic>
      <xdr:nvPicPr>
        <xdr:cNvPr id="3" name="Bilde 2">
          <a:extLst>
            <a:ext uri="{FF2B5EF4-FFF2-40B4-BE49-F238E27FC236}">
              <a16:creationId xmlns:a16="http://schemas.microsoft.com/office/drawing/2014/main" id="{51E14109-F008-4431-A9FB-A60DDF989EC1}"/>
            </a:ext>
          </a:extLst>
        </xdr:cNvPr>
        <xdr:cNvPicPr>
          <a:picLocks noChangeAspect="1"/>
        </xdr:cNvPicPr>
      </xdr:nvPicPr>
      <xdr:blipFill>
        <a:blip xmlns:r="http://schemas.openxmlformats.org/officeDocument/2006/relationships" r:embed="rId1"/>
        <a:stretch>
          <a:fillRect/>
        </a:stretch>
      </xdr:blipFill>
      <xdr:spPr>
        <a:xfrm>
          <a:off x="264583" y="0"/>
          <a:ext cx="2057400" cy="810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middelverket-my.sharepoint.com/personal/havard_haugnes_legemiddelverket_no/Documents/Dokumenter/Saker/Hepcludex%20(Bulevertid)/SLV%20modell%20+%20scenarioer/Hepcludex%20CEM%20-%20Norway%2096W%20SLV%20versjon%20&#8211;%203,3%25%20prog.xlsm" TargetMode="External"/><Relationship Id="rId1" Type="http://schemas.openxmlformats.org/officeDocument/2006/relationships/externalLinkPath" Target="/personal/havard_haugnes_legemiddelverket_no/Documents/Dokumenter/Saker/Hepcludex%20(Bulevertid)/SLV%20modell%20+%20scenarioer/Hepcludex%20CEM%20-%20Norway%2096W%20SLV%20versjon%20&#8211;%203,3%25%20pro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HOME"/>
      <sheetName val="NAV"/>
      <sheetName val="SETTINGS"/>
      <sheetName val="CLINICAL"/>
      <sheetName val="NAT_HIS"/>
      <sheetName val="COSTS"/>
      <sheetName val="UTILITY"/>
      <sheetName val="RESULTS"/>
      <sheetName val="RESULTS-COSTS"/>
      <sheetName val="RESULTS-CE"/>
      <sheetName val="RESULTS-VBP"/>
      <sheetName val="SENSITIVITY"/>
      <sheetName val="PSA"/>
      <sheetName val="BIM-INPUTS"/>
      <sheetName val="BIM-RESULTS"/>
      <sheetName val="BIM-SENSITIVITY"/>
      <sheetName val="BIM CALC"/>
      <sheetName val="TEMPLATE"/>
      <sheetName val="Employment"/>
      <sheetName val="DROPDOWNS"/>
      <sheetName val="CALCULATIONS"/>
      <sheetName val="PSA_Calc"/>
      <sheetName val="VBP_Plot"/>
      <sheetName val="INPUTS"/>
      <sheetName val="DT_Calculations"/>
      <sheetName val="TRACE_HEP"/>
      <sheetName val="QALY kum."/>
      <sheetName val="TRACE_PEG"/>
      <sheetName val="TRACE_BSC"/>
      <sheetName val="TRACE_extra"/>
      <sheetName val="TRACE_extra (1)"/>
      <sheetName val="TRACE_extra (2)"/>
      <sheetName val="TRACE_BSC_OLD"/>
      <sheetName val="Matrix_BSC_72weeks_OLD"/>
      <sheetName val="Matrix_BSC_OLD"/>
      <sheetName val="Matrix_HEP"/>
      <sheetName val="Matrix_PEG"/>
      <sheetName val="Matrix_BSC"/>
      <sheetName val="BG_Mortality"/>
      <sheetName val="BG_UTILITY"/>
    </sheetNames>
    <sheetDataSet>
      <sheetData sheetId="0" refreshError="1"/>
      <sheetData sheetId="1" refreshError="1"/>
      <sheetData sheetId="2" refreshError="1"/>
      <sheetData sheetId="3">
        <row r="19">
          <cell r="S19">
            <v>42</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21D67-B9D1-4D03-9963-656111927330}">
  <dimension ref="B12:J26"/>
  <sheetViews>
    <sheetView showGridLines="0" tabSelected="1" workbookViewId="0">
      <selection activeCell="D33" sqref="D33"/>
    </sheetView>
  </sheetViews>
  <sheetFormatPr baseColWidth="10" defaultColWidth="11.453125" defaultRowHeight="14.5" x14ac:dyDescent="0.35"/>
  <cols>
    <col min="1" max="1" width="4.26953125" customWidth="1"/>
  </cols>
  <sheetData>
    <row r="12" spans="2:10" ht="14.5" customHeight="1" x14ac:dyDescent="0.35">
      <c r="B12" s="36" t="s">
        <v>35</v>
      </c>
      <c r="C12" s="36"/>
      <c r="D12" s="36"/>
      <c r="E12" s="36"/>
      <c r="F12" s="36"/>
      <c r="G12" s="36"/>
      <c r="H12" s="36"/>
      <c r="I12" s="36"/>
      <c r="J12" s="36"/>
    </row>
    <row r="13" spans="2:10" x14ac:dyDescent="0.35">
      <c r="B13" s="36"/>
      <c r="C13" s="36"/>
      <c r="D13" s="36"/>
      <c r="E13" s="36"/>
      <c r="F13" s="36"/>
      <c r="G13" s="36"/>
      <c r="H13" s="36"/>
      <c r="I13" s="36"/>
      <c r="J13" s="36"/>
    </row>
    <row r="14" spans="2:10" x14ac:dyDescent="0.35">
      <c r="B14" s="36"/>
      <c r="C14" s="36"/>
      <c r="D14" s="36"/>
      <c r="E14" s="36"/>
      <c r="F14" s="36"/>
      <c r="G14" s="36"/>
      <c r="H14" s="36"/>
      <c r="I14" s="36"/>
      <c r="J14" s="36"/>
    </row>
    <row r="15" spans="2:10" x14ac:dyDescent="0.35">
      <c r="B15" s="36"/>
      <c r="C15" s="36"/>
      <c r="D15" s="36"/>
      <c r="E15" s="36"/>
      <c r="F15" s="36"/>
      <c r="G15" s="36"/>
      <c r="H15" s="36"/>
      <c r="I15" s="36"/>
      <c r="J15" s="36"/>
    </row>
    <row r="16" spans="2:10" x14ac:dyDescent="0.35">
      <c r="B16" s="36"/>
      <c r="C16" s="36"/>
      <c r="D16" s="36"/>
      <c r="E16" s="36"/>
      <c r="F16" s="36"/>
      <c r="G16" s="36"/>
      <c r="H16" s="36"/>
      <c r="I16" s="36"/>
      <c r="J16" s="36"/>
    </row>
    <row r="17" spans="2:10" x14ac:dyDescent="0.35">
      <c r="B17" s="36"/>
      <c r="C17" s="36"/>
      <c r="D17" s="36"/>
      <c r="E17" s="36"/>
      <c r="F17" s="36"/>
      <c r="G17" s="36"/>
      <c r="H17" s="36"/>
      <c r="I17" s="36"/>
      <c r="J17" s="36"/>
    </row>
    <row r="18" spans="2:10" x14ac:dyDescent="0.35">
      <c r="B18" s="36"/>
      <c r="C18" s="36"/>
      <c r="D18" s="36"/>
      <c r="E18" s="36"/>
      <c r="F18" s="36"/>
      <c r="G18" s="36"/>
      <c r="H18" s="36"/>
      <c r="I18" s="36"/>
      <c r="J18" s="36"/>
    </row>
    <row r="19" spans="2:10" x14ac:dyDescent="0.35">
      <c r="B19" s="36"/>
      <c r="C19" s="36"/>
      <c r="D19" s="36"/>
      <c r="E19" s="36"/>
      <c r="F19" s="36"/>
      <c r="G19" s="36"/>
      <c r="H19" s="36"/>
      <c r="I19" s="36"/>
      <c r="J19" s="36"/>
    </row>
    <row r="20" spans="2:10" x14ac:dyDescent="0.35">
      <c r="B20" s="36"/>
      <c r="C20" s="36"/>
      <c r="D20" s="36"/>
      <c r="E20" s="36"/>
      <c r="F20" s="36"/>
      <c r="G20" s="36"/>
      <c r="H20" s="36"/>
      <c r="I20" s="36"/>
      <c r="J20" s="36"/>
    </row>
    <row r="21" spans="2:10" x14ac:dyDescent="0.35">
      <c r="B21" s="36"/>
      <c r="C21" s="36"/>
      <c r="D21" s="36"/>
      <c r="E21" s="36"/>
      <c r="F21" s="36"/>
      <c r="G21" s="36"/>
      <c r="H21" s="36"/>
      <c r="I21" s="36"/>
      <c r="J21" s="36"/>
    </row>
    <row r="22" spans="2:10" x14ac:dyDescent="0.35">
      <c r="B22" s="36"/>
      <c r="C22" s="36"/>
      <c r="D22" s="36"/>
      <c r="E22" s="36"/>
      <c r="F22" s="36"/>
      <c r="G22" s="36"/>
      <c r="H22" s="36"/>
      <c r="I22" s="36"/>
      <c r="J22" s="36"/>
    </row>
    <row r="23" spans="2:10" x14ac:dyDescent="0.35">
      <c r="B23" s="36"/>
      <c r="C23" s="36"/>
      <c r="D23" s="36"/>
      <c r="E23" s="36"/>
      <c r="F23" s="36"/>
      <c r="G23" s="36"/>
      <c r="H23" s="36"/>
      <c r="I23" s="36"/>
      <c r="J23" s="36"/>
    </row>
    <row r="24" spans="2:10" x14ac:dyDescent="0.35">
      <c r="B24" s="36"/>
      <c r="C24" s="36"/>
      <c r="D24" s="36"/>
      <c r="E24" s="36"/>
      <c r="F24" s="36"/>
      <c r="G24" s="36"/>
      <c r="H24" s="36"/>
      <c r="I24" s="36"/>
      <c r="J24" s="36"/>
    </row>
    <row r="25" spans="2:10" x14ac:dyDescent="0.35">
      <c r="B25" s="1"/>
    </row>
    <row r="26" spans="2:10" x14ac:dyDescent="0.35">
      <c r="B26" t="s">
        <v>36</v>
      </c>
    </row>
  </sheetData>
  <mergeCells count="1">
    <mergeCell ref="B12:J2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4FC4-E489-40DE-92C0-FED327EF086C}">
  <dimension ref="B1:J110"/>
  <sheetViews>
    <sheetView showGridLines="0" workbookViewId="0">
      <selection activeCell="H18" sqref="H18"/>
    </sheetView>
  </sheetViews>
  <sheetFormatPr baseColWidth="10" defaultColWidth="11.453125" defaultRowHeight="14.5" x14ac:dyDescent="0.35"/>
  <cols>
    <col min="1" max="1" width="4" customWidth="1"/>
    <col min="2" max="5" width="21.1796875" customWidth="1"/>
  </cols>
  <sheetData>
    <row r="1" spans="2:10" ht="70.5" customHeight="1" x14ac:dyDescent="0.35"/>
    <row r="2" spans="2:10" ht="18.5" x14ac:dyDescent="0.35">
      <c r="B2" s="37" t="s">
        <v>0</v>
      </c>
      <c r="C2" s="37"/>
      <c r="D2" s="37"/>
      <c r="E2" s="37"/>
      <c r="F2" s="37"/>
      <c r="G2" s="37"/>
    </row>
    <row r="3" spans="2:10" ht="28.5" customHeight="1" x14ac:dyDescent="0.35">
      <c r="B3" s="9" t="s">
        <v>1</v>
      </c>
      <c r="C3" s="9" t="s">
        <v>2</v>
      </c>
      <c r="D3" s="9" t="s">
        <v>3</v>
      </c>
      <c r="E3" s="9" t="s">
        <v>4</v>
      </c>
      <c r="G3" s="6"/>
      <c r="J3" s="7"/>
    </row>
    <row r="4" spans="2:10" x14ac:dyDescent="0.35">
      <c r="B4" s="10">
        <v>0</v>
      </c>
      <c r="C4" s="11">
        <v>83.01</v>
      </c>
      <c r="D4" s="11">
        <v>70.98</v>
      </c>
      <c r="E4" s="15">
        <v>0.92600000000000005</v>
      </c>
      <c r="F4" s="3"/>
      <c r="G4" s="34"/>
      <c r="H4" s="33"/>
      <c r="I4" s="33"/>
      <c r="J4" s="8"/>
    </row>
    <row r="5" spans="2:10" x14ac:dyDescent="0.35">
      <c r="B5" s="10">
        <v>1</v>
      </c>
      <c r="C5" s="11">
        <v>82.18</v>
      </c>
      <c r="D5" s="11">
        <v>70.19</v>
      </c>
      <c r="E5" s="15">
        <v>0.92600000000000005</v>
      </c>
      <c r="G5" s="34"/>
      <c r="H5" s="33"/>
      <c r="I5" s="33"/>
      <c r="J5" s="8"/>
    </row>
    <row r="6" spans="2:10" x14ac:dyDescent="0.35">
      <c r="B6" s="10">
        <v>2</v>
      </c>
      <c r="C6" s="11">
        <v>81.209999999999994</v>
      </c>
      <c r="D6" s="11">
        <v>69.290000000000006</v>
      </c>
      <c r="E6" s="15">
        <v>0.92600000000000005</v>
      </c>
      <c r="G6" s="34"/>
      <c r="H6" s="33"/>
      <c r="I6" s="33"/>
      <c r="J6" s="8"/>
    </row>
    <row r="7" spans="2:10" x14ac:dyDescent="0.35">
      <c r="B7" s="10">
        <v>3</v>
      </c>
      <c r="C7" s="11">
        <v>80.22</v>
      </c>
      <c r="D7" s="11">
        <v>68.37</v>
      </c>
      <c r="E7" s="15">
        <v>0.92600000000000005</v>
      </c>
      <c r="G7" s="34"/>
      <c r="H7" s="33"/>
      <c r="I7" s="33"/>
      <c r="J7" s="8"/>
    </row>
    <row r="8" spans="2:10" x14ac:dyDescent="0.35">
      <c r="B8" s="10">
        <v>4</v>
      </c>
      <c r="C8" s="11">
        <v>79.22</v>
      </c>
      <c r="D8" s="11">
        <v>67.45</v>
      </c>
      <c r="E8" s="15">
        <v>0.92600000000000005</v>
      </c>
      <c r="G8" s="34"/>
      <c r="H8" s="33"/>
      <c r="I8" s="33"/>
      <c r="J8" s="8"/>
    </row>
    <row r="9" spans="2:10" x14ac:dyDescent="0.35">
      <c r="B9" s="10">
        <v>5</v>
      </c>
      <c r="C9" s="11">
        <v>78.239999999999995</v>
      </c>
      <c r="D9" s="11">
        <v>66.540000000000006</v>
      </c>
      <c r="E9" s="15">
        <v>0.92600000000000005</v>
      </c>
      <c r="G9" s="34"/>
      <c r="H9" s="33"/>
      <c r="I9" s="33"/>
      <c r="J9" s="8"/>
    </row>
    <row r="10" spans="2:10" x14ac:dyDescent="0.35">
      <c r="B10" s="10">
        <v>6</v>
      </c>
      <c r="C10" s="11">
        <v>77.25</v>
      </c>
      <c r="D10" s="11">
        <v>65.62</v>
      </c>
      <c r="E10" s="15">
        <v>0.92600000000000005</v>
      </c>
      <c r="G10" s="34"/>
      <c r="H10" s="33"/>
      <c r="I10" s="33"/>
      <c r="J10" s="8"/>
    </row>
    <row r="11" spans="2:10" x14ac:dyDescent="0.35">
      <c r="B11" s="10">
        <v>7</v>
      </c>
      <c r="C11" s="11">
        <v>76.25</v>
      </c>
      <c r="D11" s="11">
        <v>64.7</v>
      </c>
      <c r="E11" s="15">
        <v>0.92600000000000005</v>
      </c>
      <c r="G11" s="34"/>
      <c r="H11" s="33"/>
      <c r="I11" s="33"/>
      <c r="J11" s="8"/>
    </row>
    <row r="12" spans="2:10" x14ac:dyDescent="0.35">
      <c r="B12" s="10">
        <v>8</v>
      </c>
      <c r="C12" s="11">
        <v>75.260000000000005</v>
      </c>
      <c r="D12" s="11">
        <v>63.78</v>
      </c>
      <c r="E12" s="15">
        <v>0.92600000000000005</v>
      </c>
      <c r="G12" s="34"/>
      <c r="H12" s="33"/>
      <c r="I12" s="33"/>
      <c r="J12" s="8"/>
    </row>
    <row r="13" spans="2:10" x14ac:dyDescent="0.35">
      <c r="B13" s="10">
        <v>9</v>
      </c>
      <c r="C13" s="11">
        <v>74.27</v>
      </c>
      <c r="D13" s="11">
        <v>62.86</v>
      </c>
      <c r="E13" s="15">
        <v>0.92600000000000005</v>
      </c>
      <c r="G13" s="34"/>
      <c r="H13" s="33"/>
      <c r="I13" s="33"/>
      <c r="J13" s="8"/>
    </row>
    <row r="14" spans="2:10" x14ac:dyDescent="0.35">
      <c r="B14" s="10">
        <v>10</v>
      </c>
      <c r="C14" s="11">
        <v>73.27</v>
      </c>
      <c r="D14" s="11">
        <v>61.94</v>
      </c>
      <c r="E14" s="15">
        <v>0.92600000000000005</v>
      </c>
      <c r="G14" s="34"/>
      <c r="H14" s="33"/>
      <c r="I14" s="33"/>
      <c r="J14" s="8"/>
    </row>
    <row r="15" spans="2:10" x14ac:dyDescent="0.35">
      <c r="B15" s="10">
        <v>11</v>
      </c>
      <c r="C15" s="11">
        <v>72.28</v>
      </c>
      <c r="D15" s="11">
        <v>61.01</v>
      </c>
      <c r="E15" s="15">
        <v>0.92600000000000005</v>
      </c>
      <c r="G15" s="34"/>
      <c r="H15" s="33"/>
      <c r="I15" s="33"/>
      <c r="J15" s="8"/>
    </row>
    <row r="16" spans="2:10" x14ac:dyDescent="0.35">
      <c r="B16" s="10">
        <v>12</v>
      </c>
      <c r="C16" s="11">
        <v>71.28</v>
      </c>
      <c r="D16" s="11">
        <v>60.09</v>
      </c>
      <c r="E16" s="15">
        <v>0.92600000000000005</v>
      </c>
      <c r="G16" s="34"/>
      <c r="H16" s="33"/>
      <c r="I16" s="33"/>
      <c r="J16" s="8"/>
    </row>
    <row r="17" spans="2:10" x14ac:dyDescent="0.35">
      <c r="B17" s="10">
        <v>13</v>
      </c>
      <c r="C17" s="11">
        <v>70.290000000000006</v>
      </c>
      <c r="D17" s="11">
        <v>59.17</v>
      </c>
      <c r="E17" s="15">
        <v>0.92600000000000005</v>
      </c>
      <c r="G17" s="34"/>
      <c r="H17" s="33"/>
      <c r="I17" s="33"/>
      <c r="J17" s="8"/>
    </row>
    <row r="18" spans="2:10" x14ac:dyDescent="0.35">
      <c r="B18" s="10">
        <v>14</v>
      </c>
      <c r="C18" s="11">
        <v>69.3</v>
      </c>
      <c r="D18" s="11">
        <v>58.25</v>
      </c>
      <c r="E18" s="15">
        <v>0.92600000000000005</v>
      </c>
      <c r="G18" s="34"/>
      <c r="H18" s="33"/>
      <c r="I18" s="33"/>
      <c r="J18" s="8"/>
    </row>
    <row r="19" spans="2:10" x14ac:dyDescent="0.35">
      <c r="B19" s="10">
        <v>15</v>
      </c>
      <c r="C19" s="11">
        <v>68.3</v>
      </c>
      <c r="D19" s="11">
        <v>57.33</v>
      </c>
      <c r="E19" s="15">
        <v>0.92600000000000005</v>
      </c>
      <c r="G19" s="34"/>
      <c r="H19" s="33"/>
      <c r="I19" s="33"/>
      <c r="J19" s="8"/>
    </row>
    <row r="20" spans="2:10" x14ac:dyDescent="0.35">
      <c r="B20" s="10">
        <v>16</v>
      </c>
      <c r="C20" s="11">
        <v>67.31</v>
      </c>
      <c r="D20" s="11">
        <v>56.41</v>
      </c>
      <c r="E20" s="15">
        <v>0.92600000000000005</v>
      </c>
      <c r="G20" s="34"/>
      <c r="H20" s="33"/>
      <c r="I20" s="33"/>
      <c r="J20" s="8"/>
    </row>
    <row r="21" spans="2:10" x14ac:dyDescent="0.35">
      <c r="B21" s="10">
        <v>17</v>
      </c>
      <c r="C21" s="11">
        <v>66.33</v>
      </c>
      <c r="D21" s="11">
        <v>55.5</v>
      </c>
      <c r="E21" s="15">
        <v>0.92600000000000005</v>
      </c>
      <c r="G21" s="34"/>
      <c r="H21" s="33"/>
      <c r="I21" s="33"/>
      <c r="J21" s="8"/>
    </row>
    <row r="22" spans="2:10" x14ac:dyDescent="0.35">
      <c r="B22" s="10">
        <v>18</v>
      </c>
      <c r="C22" s="11">
        <v>65.349999999999994</v>
      </c>
      <c r="D22" s="11">
        <v>54.59</v>
      </c>
      <c r="E22" s="15">
        <v>0.92600000000000005</v>
      </c>
      <c r="G22" s="34"/>
      <c r="H22" s="33"/>
      <c r="I22" s="33"/>
      <c r="J22" s="8"/>
    </row>
    <row r="23" spans="2:10" x14ac:dyDescent="0.35">
      <c r="B23" s="10">
        <v>19</v>
      </c>
      <c r="C23" s="11">
        <v>64.37</v>
      </c>
      <c r="D23" s="11">
        <v>53.7</v>
      </c>
      <c r="E23" s="15">
        <v>0.90600000000000003</v>
      </c>
      <c r="G23" s="34"/>
      <c r="H23" s="33"/>
      <c r="I23" s="33"/>
      <c r="J23" s="8"/>
    </row>
    <row r="24" spans="2:10" x14ac:dyDescent="0.35">
      <c r="B24" s="10">
        <v>20</v>
      </c>
      <c r="C24" s="11">
        <v>63.4</v>
      </c>
      <c r="D24" s="11">
        <v>52.81</v>
      </c>
      <c r="E24" s="15">
        <v>0.90600000000000003</v>
      </c>
      <c r="G24" s="34"/>
      <c r="H24" s="33"/>
      <c r="I24" s="33"/>
      <c r="J24" s="8"/>
    </row>
    <row r="25" spans="2:10" x14ac:dyDescent="0.35">
      <c r="B25" s="10">
        <v>21</v>
      </c>
      <c r="C25" s="11">
        <v>62.42</v>
      </c>
      <c r="D25" s="11">
        <v>51.92</v>
      </c>
      <c r="E25" s="15">
        <v>0.90600000000000003</v>
      </c>
      <c r="G25" s="34"/>
      <c r="H25" s="33"/>
      <c r="I25" s="33"/>
      <c r="J25" s="8"/>
    </row>
    <row r="26" spans="2:10" x14ac:dyDescent="0.35">
      <c r="B26" s="10">
        <v>22</v>
      </c>
      <c r="C26" s="11">
        <v>61.44</v>
      </c>
      <c r="D26" s="11">
        <v>51.04</v>
      </c>
      <c r="E26" s="15">
        <v>0.90600000000000003</v>
      </c>
      <c r="G26" s="34"/>
      <c r="H26" s="33"/>
      <c r="I26" s="33"/>
      <c r="J26" s="8"/>
    </row>
    <row r="27" spans="2:10" x14ac:dyDescent="0.35">
      <c r="B27" s="10">
        <v>23</v>
      </c>
      <c r="C27" s="11">
        <v>60.47</v>
      </c>
      <c r="D27" s="11">
        <v>50.15</v>
      </c>
      <c r="E27" s="15">
        <v>0.90600000000000003</v>
      </c>
      <c r="G27" s="34"/>
      <c r="H27" s="33"/>
      <c r="I27" s="33"/>
      <c r="J27" s="8"/>
    </row>
    <row r="28" spans="2:10" x14ac:dyDescent="0.35">
      <c r="B28" s="10">
        <v>24</v>
      </c>
      <c r="C28" s="11">
        <v>59.49</v>
      </c>
      <c r="D28" s="11">
        <v>49.27</v>
      </c>
      <c r="E28" s="15">
        <v>0.90600000000000003</v>
      </c>
      <c r="G28" s="34"/>
      <c r="H28" s="33"/>
      <c r="I28" s="33"/>
      <c r="J28" s="8"/>
    </row>
    <row r="29" spans="2:10" x14ac:dyDescent="0.35">
      <c r="B29" s="10">
        <v>25</v>
      </c>
      <c r="C29" s="11">
        <v>58.52</v>
      </c>
      <c r="D29" s="11">
        <v>48.38</v>
      </c>
      <c r="E29" s="15">
        <v>0.90600000000000003</v>
      </c>
      <c r="G29" s="34"/>
      <c r="H29" s="33"/>
      <c r="I29" s="33"/>
      <c r="J29" s="8"/>
    </row>
    <row r="30" spans="2:10" x14ac:dyDescent="0.35">
      <c r="B30" s="10">
        <v>26</v>
      </c>
      <c r="C30" s="11">
        <v>57.54</v>
      </c>
      <c r="D30" s="11">
        <v>47.5</v>
      </c>
      <c r="E30" s="15">
        <v>0.90600000000000003</v>
      </c>
      <c r="G30" s="34"/>
      <c r="H30" s="33"/>
      <c r="I30" s="33"/>
      <c r="J30" s="8"/>
    </row>
    <row r="31" spans="2:10" x14ac:dyDescent="0.35">
      <c r="B31" s="10">
        <v>27</v>
      </c>
      <c r="C31" s="11">
        <v>56.57</v>
      </c>
      <c r="D31" s="11">
        <v>46.61</v>
      </c>
      <c r="E31" s="15">
        <v>0.90600000000000003</v>
      </c>
      <c r="G31" s="34"/>
      <c r="H31" s="33"/>
      <c r="I31" s="33"/>
      <c r="J31" s="8"/>
    </row>
    <row r="32" spans="2:10" x14ac:dyDescent="0.35">
      <c r="B32" s="10">
        <v>28</v>
      </c>
      <c r="C32" s="11">
        <v>55.59</v>
      </c>
      <c r="D32" s="11">
        <v>45.72</v>
      </c>
      <c r="E32" s="15">
        <v>0.90600000000000003</v>
      </c>
      <c r="G32" s="34"/>
      <c r="H32" s="33"/>
      <c r="I32" s="33"/>
      <c r="J32" s="8"/>
    </row>
    <row r="33" spans="2:10" x14ac:dyDescent="0.35">
      <c r="B33" s="10">
        <v>29</v>
      </c>
      <c r="C33" s="11">
        <v>54.61</v>
      </c>
      <c r="D33" s="11">
        <v>44.83</v>
      </c>
      <c r="E33" s="15">
        <v>0.90600000000000003</v>
      </c>
      <c r="G33" s="34"/>
      <c r="H33" s="33"/>
      <c r="I33" s="33"/>
      <c r="J33" s="8"/>
    </row>
    <row r="34" spans="2:10" x14ac:dyDescent="0.35">
      <c r="B34" s="10">
        <v>30</v>
      </c>
      <c r="C34" s="11">
        <v>53.63</v>
      </c>
      <c r="D34" s="11">
        <v>43.95</v>
      </c>
      <c r="E34" s="15">
        <v>0.90600000000000003</v>
      </c>
      <c r="G34" s="34"/>
      <c r="H34" s="33"/>
      <c r="I34" s="33"/>
      <c r="J34" s="8"/>
    </row>
    <row r="35" spans="2:10" x14ac:dyDescent="0.35">
      <c r="B35" s="10">
        <v>31</v>
      </c>
      <c r="C35" s="11">
        <v>52.66</v>
      </c>
      <c r="D35" s="11">
        <v>43.08</v>
      </c>
      <c r="E35" s="15">
        <v>0.87</v>
      </c>
      <c r="G35" s="34"/>
      <c r="H35" s="33"/>
      <c r="I35" s="33"/>
      <c r="J35" s="8"/>
    </row>
    <row r="36" spans="2:10" x14ac:dyDescent="0.35">
      <c r="B36" s="10">
        <v>32</v>
      </c>
      <c r="C36" s="11">
        <v>51.69</v>
      </c>
      <c r="D36" s="11">
        <v>42.24</v>
      </c>
      <c r="E36" s="15">
        <v>0.87</v>
      </c>
      <c r="G36" s="34"/>
      <c r="H36" s="33"/>
      <c r="I36" s="33"/>
      <c r="J36" s="8"/>
    </row>
    <row r="37" spans="2:10" x14ac:dyDescent="0.35">
      <c r="B37" s="10">
        <v>33</v>
      </c>
      <c r="C37" s="11">
        <v>50.72</v>
      </c>
      <c r="D37" s="11">
        <v>41.39</v>
      </c>
      <c r="E37" s="15">
        <v>0.87</v>
      </c>
      <c r="G37" s="34"/>
      <c r="H37" s="33"/>
      <c r="I37" s="33"/>
      <c r="J37" s="8"/>
    </row>
    <row r="38" spans="2:10" x14ac:dyDescent="0.35">
      <c r="B38" s="10">
        <v>34</v>
      </c>
      <c r="C38" s="11">
        <v>49.75</v>
      </c>
      <c r="D38" s="11">
        <v>40.54</v>
      </c>
      <c r="E38" s="15">
        <v>0.87</v>
      </c>
      <c r="G38" s="34"/>
      <c r="H38" s="33"/>
      <c r="I38" s="33"/>
      <c r="J38" s="8"/>
    </row>
    <row r="39" spans="2:10" x14ac:dyDescent="0.35">
      <c r="B39" s="10">
        <v>35</v>
      </c>
      <c r="C39" s="11">
        <v>48.78</v>
      </c>
      <c r="D39" s="11">
        <v>39.700000000000003</v>
      </c>
      <c r="E39" s="15">
        <v>0.87</v>
      </c>
      <c r="G39" s="34"/>
      <c r="H39" s="33"/>
      <c r="I39" s="33"/>
      <c r="J39" s="8"/>
    </row>
    <row r="40" spans="2:10" x14ac:dyDescent="0.35">
      <c r="B40" s="10">
        <v>36</v>
      </c>
      <c r="C40" s="11">
        <v>47.81</v>
      </c>
      <c r="D40" s="11">
        <v>38.85</v>
      </c>
      <c r="E40" s="15">
        <v>0.87</v>
      </c>
      <c r="G40" s="34"/>
      <c r="H40" s="33"/>
      <c r="I40" s="33"/>
      <c r="J40" s="8"/>
    </row>
    <row r="41" spans="2:10" x14ac:dyDescent="0.35">
      <c r="B41" s="10">
        <v>37</v>
      </c>
      <c r="C41" s="11">
        <v>46.84</v>
      </c>
      <c r="D41" s="11">
        <v>38.01</v>
      </c>
      <c r="E41" s="15">
        <v>0.87</v>
      </c>
      <c r="G41" s="34"/>
      <c r="H41" s="33"/>
      <c r="I41" s="33"/>
      <c r="J41" s="8"/>
    </row>
    <row r="42" spans="2:10" x14ac:dyDescent="0.35">
      <c r="B42" s="10">
        <v>38</v>
      </c>
      <c r="C42" s="11">
        <v>45.87</v>
      </c>
      <c r="D42" s="11">
        <v>37.159999999999997</v>
      </c>
      <c r="E42" s="15">
        <v>0.87</v>
      </c>
      <c r="G42" s="34"/>
      <c r="H42" s="33"/>
      <c r="I42" s="33"/>
      <c r="J42" s="8"/>
    </row>
    <row r="43" spans="2:10" x14ac:dyDescent="0.35">
      <c r="B43" s="10">
        <v>39</v>
      </c>
      <c r="C43" s="11">
        <v>44.91</v>
      </c>
      <c r="D43" s="11">
        <v>36.32</v>
      </c>
      <c r="E43" s="15">
        <v>0.87</v>
      </c>
      <c r="G43" s="34"/>
      <c r="H43" s="33"/>
      <c r="I43" s="33"/>
      <c r="J43" s="8"/>
    </row>
    <row r="44" spans="2:10" x14ac:dyDescent="0.35">
      <c r="B44" s="10">
        <v>40</v>
      </c>
      <c r="C44" s="11">
        <v>43.94</v>
      </c>
      <c r="D44" s="11">
        <v>35.479999999999997</v>
      </c>
      <c r="E44" s="15">
        <v>0.87</v>
      </c>
      <c r="G44" s="34"/>
      <c r="H44" s="33"/>
      <c r="I44" s="33"/>
      <c r="J44" s="8"/>
    </row>
    <row r="45" spans="2:10" x14ac:dyDescent="0.35">
      <c r="B45" s="10">
        <v>41</v>
      </c>
      <c r="C45" s="11">
        <v>42.98</v>
      </c>
      <c r="D45" s="11">
        <v>34.65</v>
      </c>
      <c r="E45" s="15">
        <v>0.84599999999999997</v>
      </c>
      <c r="G45" s="34"/>
      <c r="H45" s="33"/>
      <c r="I45" s="33"/>
      <c r="J45" s="8"/>
    </row>
    <row r="46" spans="2:10" x14ac:dyDescent="0.35">
      <c r="B46" s="10">
        <v>42</v>
      </c>
      <c r="C46" s="11">
        <v>42.03</v>
      </c>
      <c r="D46" s="11">
        <v>33.840000000000003</v>
      </c>
      <c r="E46" s="15">
        <v>0.84599999999999997</v>
      </c>
      <c r="G46" s="34"/>
      <c r="H46" s="33"/>
      <c r="I46" s="33"/>
      <c r="J46" s="8"/>
    </row>
    <row r="47" spans="2:10" x14ac:dyDescent="0.35">
      <c r="B47" s="10">
        <v>43</v>
      </c>
      <c r="C47" s="11">
        <v>41.07</v>
      </c>
      <c r="D47" s="11">
        <v>33.03</v>
      </c>
      <c r="E47" s="15">
        <v>0.84599999999999997</v>
      </c>
      <c r="G47" s="34"/>
      <c r="H47" s="33"/>
      <c r="I47" s="33"/>
      <c r="J47" s="8"/>
    </row>
    <row r="48" spans="2:10" x14ac:dyDescent="0.35">
      <c r="B48" s="10">
        <v>44</v>
      </c>
      <c r="C48" s="11">
        <v>40.11</v>
      </c>
      <c r="D48" s="11">
        <v>32.22</v>
      </c>
      <c r="E48" s="15">
        <v>0.84599999999999997</v>
      </c>
      <c r="G48" s="34"/>
      <c r="H48" s="33"/>
      <c r="I48" s="33"/>
      <c r="J48" s="8"/>
    </row>
    <row r="49" spans="2:10" x14ac:dyDescent="0.35">
      <c r="B49" s="10">
        <v>45</v>
      </c>
      <c r="C49" s="11">
        <v>39.15</v>
      </c>
      <c r="D49" s="11">
        <v>31.4</v>
      </c>
      <c r="E49" s="15">
        <v>0.84599999999999997</v>
      </c>
      <c r="G49" s="34"/>
      <c r="H49" s="33"/>
      <c r="I49" s="33"/>
      <c r="J49" s="8"/>
    </row>
    <row r="50" spans="2:10" x14ac:dyDescent="0.35">
      <c r="B50" s="10">
        <v>46</v>
      </c>
      <c r="C50" s="11">
        <v>38.200000000000003</v>
      </c>
      <c r="D50" s="11">
        <v>30.6</v>
      </c>
      <c r="E50" s="15">
        <v>0.84599999999999997</v>
      </c>
      <c r="G50" s="34"/>
      <c r="H50" s="33"/>
      <c r="I50" s="33"/>
      <c r="J50" s="8"/>
    </row>
    <row r="51" spans="2:10" x14ac:dyDescent="0.35">
      <c r="B51" s="10">
        <v>47</v>
      </c>
      <c r="C51" s="11">
        <v>37.25</v>
      </c>
      <c r="D51" s="11">
        <v>29.79</v>
      </c>
      <c r="E51" s="15">
        <v>0.84599999999999997</v>
      </c>
      <c r="G51" s="34"/>
      <c r="H51" s="33"/>
      <c r="I51" s="33"/>
      <c r="J51" s="8"/>
    </row>
    <row r="52" spans="2:10" x14ac:dyDescent="0.35">
      <c r="B52" s="10">
        <v>48</v>
      </c>
      <c r="C52" s="11">
        <v>36.29</v>
      </c>
      <c r="D52" s="11">
        <v>28.98</v>
      </c>
      <c r="E52" s="15">
        <v>0.84599999999999997</v>
      </c>
      <c r="G52" s="34"/>
      <c r="H52" s="33"/>
      <c r="I52" s="33"/>
      <c r="J52" s="8"/>
    </row>
    <row r="53" spans="2:10" x14ac:dyDescent="0.35">
      <c r="B53" s="10">
        <v>49</v>
      </c>
      <c r="C53" s="11">
        <v>35.35</v>
      </c>
      <c r="D53" s="11">
        <v>28.18</v>
      </c>
      <c r="E53" s="15">
        <v>0.84599999999999997</v>
      </c>
      <c r="G53" s="34"/>
      <c r="H53" s="33"/>
      <c r="I53" s="33"/>
      <c r="J53" s="8"/>
    </row>
    <row r="54" spans="2:10" x14ac:dyDescent="0.35">
      <c r="B54" s="10">
        <v>50</v>
      </c>
      <c r="C54" s="11">
        <v>34.4</v>
      </c>
      <c r="D54" s="11">
        <v>27.37</v>
      </c>
      <c r="E54" s="15">
        <v>0.84599999999999997</v>
      </c>
      <c r="G54" s="34"/>
      <c r="H54" s="33"/>
      <c r="I54" s="33"/>
      <c r="J54" s="8"/>
    </row>
    <row r="55" spans="2:10" x14ac:dyDescent="0.35">
      <c r="B55" s="10">
        <v>51</v>
      </c>
      <c r="C55" s="11">
        <v>33.450000000000003</v>
      </c>
      <c r="D55" s="11">
        <v>26.59</v>
      </c>
      <c r="E55" s="15">
        <v>0.81100000000000005</v>
      </c>
      <c r="G55" s="34"/>
      <c r="H55" s="33"/>
      <c r="I55" s="33"/>
      <c r="J55" s="8"/>
    </row>
    <row r="56" spans="2:10" x14ac:dyDescent="0.35">
      <c r="B56" s="10">
        <v>52</v>
      </c>
      <c r="C56" s="11">
        <v>32.51</v>
      </c>
      <c r="D56" s="11">
        <v>25.82</v>
      </c>
      <c r="E56" s="15">
        <v>0.81100000000000005</v>
      </c>
      <c r="G56" s="34"/>
      <c r="H56" s="33"/>
      <c r="I56" s="33"/>
      <c r="J56" s="8"/>
    </row>
    <row r="57" spans="2:10" x14ac:dyDescent="0.35">
      <c r="B57" s="10">
        <v>53</v>
      </c>
      <c r="C57" s="11">
        <v>31.58</v>
      </c>
      <c r="D57" s="11">
        <v>25.07</v>
      </c>
      <c r="E57" s="15">
        <v>0.81100000000000005</v>
      </c>
      <c r="G57" s="34"/>
      <c r="H57" s="33"/>
      <c r="I57" s="33"/>
      <c r="J57" s="8"/>
    </row>
    <row r="58" spans="2:10" x14ac:dyDescent="0.35">
      <c r="B58" s="10">
        <v>54</v>
      </c>
      <c r="C58" s="11">
        <v>30.66</v>
      </c>
      <c r="D58" s="11">
        <v>24.32</v>
      </c>
      <c r="E58" s="15">
        <v>0.81100000000000005</v>
      </c>
      <c r="G58" s="34"/>
      <c r="H58" s="33"/>
      <c r="I58" s="33"/>
      <c r="J58" s="8"/>
    </row>
    <row r="59" spans="2:10" x14ac:dyDescent="0.35">
      <c r="B59" s="10">
        <v>55</v>
      </c>
      <c r="C59" s="11">
        <v>29.74</v>
      </c>
      <c r="D59" s="11">
        <v>23.57</v>
      </c>
      <c r="E59" s="15">
        <v>0.81100000000000005</v>
      </c>
      <c r="G59" s="34"/>
      <c r="H59" s="33"/>
      <c r="I59" s="33"/>
      <c r="J59" s="8"/>
    </row>
    <row r="60" spans="2:10" x14ac:dyDescent="0.35">
      <c r="B60" s="10">
        <v>56</v>
      </c>
      <c r="C60" s="11">
        <v>28.82</v>
      </c>
      <c r="D60" s="11">
        <v>22.82</v>
      </c>
      <c r="E60" s="15">
        <v>0.81100000000000005</v>
      </c>
      <c r="G60" s="34"/>
      <c r="H60" s="33"/>
      <c r="I60" s="33"/>
      <c r="J60" s="8"/>
    </row>
    <row r="61" spans="2:10" x14ac:dyDescent="0.35">
      <c r="B61" s="10">
        <v>57</v>
      </c>
      <c r="C61" s="11">
        <v>27.9</v>
      </c>
      <c r="D61" s="11">
        <v>22.08</v>
      </c>
      <c r="E61" s="15">
        <v>0.81100000000000005</v>
      </c>
      <c r="G61" s="34"/>
      <c r="H61" s="33"/>
      <c r="I61" s="33"/>
      <c r="J61" s="8"/>
    </row>
    <row r="62" spans="2:10" x14ac:dyDescent="0.35">
      <c r="B62" s="10">
        <v>58</v>
      </c>
      <c r="C62" s="11">
        <v>26.99</v>
      </c>
      <c r="D62" s="11">
        <v>21.34</v>
      </c>
      <c r="E62" s="15">
        <v>0.81100000000000005</v>
      </c>
      <c r="G62" s="34"/>
      <c r="H62" s="33"/>
      <c r="I62" s="33"/>
      <c r="J62" s="8"/>
    </row>
    <row r="63" spans="2:10" x14ac:dyDescent="0.35">
      <c r="B63" s="10">
        <v>59</v>
      </c>
      <c r="C63" s="11">
        <v>26.09</v>
      </c>
      <c r="D63" s="11">
        <v>20.6</v>
      </c>
      <c r="E63" s="15">
        <v>0.81100000000000005</v>
      </c>
      <c r="G63" s="34"/>
      <c r="H63" s="33"/>
      <c r="I63" s="33"/>
      <c r="J63" s="8"/>
    </row>
    <row r="64" spans="2:10" x14ac:dyDescent="0.35">
      <c r="B64" s="10">
        <v>60</v>
      </c>
      <c r="C64" s="11">
        <v>25.2</v>
      </c>
      <c r="D64" s="11">
        <v>19.88</v>
      </c>
      <c r="E64" s="15">
        <v>0.81100000000000005</v>
      </c>
      <c r="G64" s="34"/>
      <c r="H64" s="33"/>
      <c r="I64" s="33"/>
      <c r="J64" s="8"/>
    </row>
    <row r="65" spans="2:10" x14ac:dyDescent="0.35">
      <c r="B65" s="10">
        <v>61</v>
      </c>
      <c r="C65" s="11">
        <v>24.31</v>
      </c>
      <c r="D65" s="11">
        <v>19.149999999999999</v>
      </c>
      <c r="E65" s="15">
        <v>0.81100000000000005</v>
      </c>
      <c r="G65" s="34"/>
      <c r="H65" s="33"/>
      <c r="I65" s="33"/>
      <c r="J65" s="8"/>
    </row>
    <row r="66" spans="2:10" x14ac:dyDescent="0.35">
      <c r="B66" s="10">
        <v>62</v>
      </c>
      <c r="C66" s="11">
        <v>23.43</v>
      </c>
      <c r="D66" s="11">
        <v>18.43</v>
      </c>
      <c r="E66" s="15">
        <v>0.81100000000000005</v>
      </c>
      <c r="G66" s="34"/>
      <c r="H66" s="33"/>
      <c r="I66" s="33"/>
      <c r="J66" s="8"/>
    </row>
    <row r="67" spans="2:10" x14ac:dyDescent="0.35">
      <c r="B67" s="10">
        <v>63</v>
      </c>
      <c r="C67" s="11">
        <v>22.55</v>
      </c>
      <c r="D67" s="11">
        <v>17.72</v>
      </c>
      <c r="E67" s="15">
        <v>0.81100000000000005</v>
      </c>
      <c r="G67" s="34"/>
      <c r="H67" s="33"/>
      <c r="I67" s="33"/>
      <c r="J67" s="8"/>
    </row>
    <row r="68" spans="2:10" x14ac:dyDescent="0.35">
      <c r="B68" s="10">
        <v>64</v>
      </c>
      <c r="C68" s="11">
        <v>21.69</v>
      </c>
      <c r="D68" s="11">
        <v>17.02</v>
      </c>
      <c r="E68" s="15">
        <v>0.81100000000000005</v>
      </c>
      <c r="G68" s="34"/>
      <c r="H68" s="33"/>
      <c r="I68" s="33"/>
      <c r="J68" s="8"/>
    </row>
    <row r="69" spans="2:10" x14ac:dyDescent="0.35">
      <c r="B69" s="10">
        <v>65</v>
      </c>
      <c r="C69" s="11">
        <v>20.84</v>
      </c>
      <c r="D69" s="11">
        <v>16.32</v>
      </c>
      <c r="E69" s="15">
        <v>0.81100000000000005</v>
      </c>
      <c r="G69" s="34"/>
      <c r="H69" s="33"/>
      <c r="I69" s="33"/>
      <c r="J69" s="8"/>
    </row>
    <row r="70" spans="2:10" x14ac:dyDescent="0.35">
      <c r="B70" s="10">
        <v>66</v>
      </c>
      <c r="C70" s="11">
        <v>20</v>
      </c>
      <c r="D70" s="11">
        <v>15.64</v>
      </c>
      <c r="E70" s="15">
        <v>0.81100000000000005</v>
      </c>
      <c r="G70" s="34"/>
      <c r="H70" s="33"/>
      <c r="I70" s="33"/>
      <c r="J70" s="8"/>
    </row>
    <row r="71" spans="2:10" x14ac:dyDescent="0.35">
      <c r="B71" s="10">
        <v>67</v>
      </c>
      <c r="C71" s="11">
        <v>19.170000000000002</v>
      </c>
      <c r="D71" s="11">
        <v>14.96</v>
      </c>
      <c r="E71" s="15">
        <v>0.81100000000000005</v>
      </c>
      <c r="G71" s="34"/>
      <c r="H71" s="33"/>
      <c r="I71" s="33"/>
      <c r="J71" s="8"/>
    </row>
    <row r="72" spans="2:10" x14ac:dyDescent="0.35">
      <c r="B72" s="10">
        <v>68</v>
      </c>
      <c r="C72" s="11">
        <v>18.350000000000001</v>
      </c>
      <c r="D72" s="11">
        <v>14.29</v>
      </c>
      <c r="E72" s="15">
        <v>0.81100000000000005</v>
      </c>
      <c r="G72" s="34"/>
      <c r="H72" s="33"/>
      <c r="I72" s="33"/>
      <c r="J72" s="8"/>
    </row>
    <row r="73" spans="2:10" x14ac:dyDescent="0.35">
      <c r="B73" s="10">
        <v>69</v>
      </c>
      <c r="C73" s="11">
        <v>17.54</v>
      </c>
      <c r="D73" s="11">
        <v>13.62</v>
      </c>
      <c r="E73" s="15">
        <v>0.81100000000000005</v>
      </c>
      <c r="G73" s="34"/>
      <c r="H73" s="33"/>
      <c r="I73" s="33"/>
      <c r="J73" s="8"/>
    </row>
    <row r="74" spans="2:10" x14ac:dyDescent="0.35">
      <c r="B74" s="10">
        <v>70</v>
      </c>
      <c r="C74" s="11">
        <v>16.739999999999998</v>
      </c>
      <c r="D74" s="11">
        <v>12.97</v>
      </c>
      <c r="E74" s="15">
        <v>0.81100000000000005</v>
      </c>
      <c r="G74" s="34"/>
      <c r="H74" s="33"/>
      <c r="I74" s="33"/>
      <c r="J74" s="8"/>
    </row>
    <row r="75" spans="2:10" x14ac:dyDescent="0.35">
      <c r="B75" s="10">
        <v>71</v>
      </c>
      <c r="C75" s="11">
        <v>15.94</v>
      </c>
      <c r="D75" s="11">
        <v>12.31</v>
      </c>
      <c r="E75" s="15">
        <v>0.80800000000000005</v>
      </c>
      <c r="G75" s="34"/>
      <c r="H75" s="33"/>
      <c r="I75" s="33"/>
      <c r="J75" s="8"/>
    </row>
    <row r="76" spans="2:10" x14ac:dyDescent="0.35">
      <c r="B76" s="10">
        <v>72</v>
      </c>
      <c r="C76" s="11">
        <v>15.17</v>
      </c>
      <c r="D76" s="11">
        <v>11.68</v>
      </c>
      <c r="E76" s="15">
        <v>0.80800000000000005</v>
      </c>
      <c r="G76" s="34"/>
      <c r="H76" s="33"/>
      <c r="I76" s="33"/>
      <c r="J76" s="8"/>
    </row>
    <row r="77" spans="2:10" x14ac:dyDescent="0.35">
      <c r="B77" s="10">
        <v>73</v>
      </c>
      <c r="C77" s="11">
        <v>14.39</v>
      </c>
      <c r="D77" s="11">
        <v>11.05</v>
      </c>
      <c r="E77" s="15">
        <v>0.80800000000000005</v>
      </c>
      <c r="G77" s="34"/>
      <c r="H77" s="33"/>
      <c r="I77" s="33"/>
      <c r="J77" s="8"/>
    </row>
    <row r="78" spans="2:10" x14ac:dyDescent="0.35">
      <c r="B78" s="10">
        <v>74</v>
      </c>
      <c r="C78" s="11">
        <v>13.65</v>
      </c>
      <c r="D78" s="11">
        <v>10.44</v>
      </c>
      <c r="E78" s="15">
        <v>0.80800000000000005</v>
      </c>
      <c r="G78" s="34"/>
      <c r="H78" s="33"/>
      <c r="I78" s="33"/>
      <c r="J78" s="8"/>
    </row>
    <row r="79" spans="2:10" x14ac:dyDescent="0.35">
      <c r="B79" s="10">
        <v>75</v>
      </c>
      <c r="C79" s="11">
        <v>12.92</v>
      </c>
      <c r="D79" s="11">
        <v>9.83</v>
      </c>
      <c r="E79" s="15">
        <v>0.80800000000000005</v>
      </c>
      <c r="G79" s="34"/>
      <c r="H79" s="33"/>
      <c r="I79" s="33"/>
      <c r="J79" s="8"/>
    </row>
    <row r="80" spans="2:10" x14ac:dyDescent="0.35">
      <c r="B80" s="10">
        <v>76</v>
      </c>
      <c r="C80" s="11">
        <v>12.21</v>
      </c>
      <c r="D80" s="11">
        <v>9.24</v>
      </c>
      <c r="E80" s="15">
        <v>0.80800000000000005</v>
      </c>
      <c r="G80" s="34"/>
      <c r="H80" s="33"/>
      <c r="I80" s="33"/>
      <c r="J80" s="8"/>
    </row>
    <row r="81" spans="2:10" x14ac:dyDescent="0.35">
      <c r="B81" s="10">
        <v>77</v>
      </c>
      <c r="C81" s="11">
        <v>11.51</v>
      </c>
      <c r="D81" s="11">
        <v>8.66</v>
      </c>
      <c r="E81" s="15">
        <v>0.80800000000000005</v>
      </c>
      <c r="G81" s="34"/>
      <c r="H81" s="33"/>
      <c r="I81" s="33"/>
      <c r="J81" s="8"/>
    </row>
    <row r="82" spans="2:10" x14ac:dyDescent="0.35">
      <c r="B82" s="10">
        <v>78</v>
      </c>
      <c r="C82" s="11">
        <v>10.82</v>
      </c>
      <c r="D82" s="11">
        <v>8.09</v>
      </c>
      <c r="E82" s="15">
        <v>0.80800000000000005</v>
      </c>
      <c r="G82" s="34"/>
      <c r="H82" s="33"/>
      <c r="I82" s="33"/>
      <c r="J82" s="8"/>
    </row>
    <row r="83" spans="2:10" x14ac:dyDescent="0.35">
      <c r="B83" s="10">
        <v>79</v>
      </c>
      <c r="C83" s="11">
        <v>10.16</v>
      </c>
      <c r="D83" s="11">
        <v>7.53</v>
      </c>
      <c r="E83" s="15">
        <v>0.80800000000000005</v>
      </c>
      <c r="G83" s="34"/>
      <c r="H83" s="33"/>
      <c r="I83" s="33"/>
      <c r="J83" s="8"/>
    </row>
    <row r="84" spans="2:10" x14ac:dyDescent="0.35">
      <c r="B84" s="10">
        <v>80</v>
      </c>
      <c r="C84" s="11">
        <v>9.52</v>
      </c>
      <c r="D84" s="11">
        <v>6.99</v>
      </c>
      <c r="E84" s="15">
        <v>0.80800000000000005</v>
      </c>
      <c r="G84" s="34"/>
      <c r="H84" s="33"/>
      <c r="I84" s="33"/>
      <c r="J84" s="8"/>
    </row>
    <row r="85" spans="2:10" x14ac:dyDescent="0.35">
      <c r="B85" s="10">
        <v>81</v>
      </c>
      <c r="C85" s="11">
        <v>8.8800000000000008</v>
      </c>
      <c r="D85" s="11">
        <v>6.48</v>
      </c>
      <c r="E85" s="15">
        <v>0.73</v>
      </c>
      <c r="G85" s="34"/>
      <c r="H85" s="33"/>
      <c r="I85" s="33"/>
      <c r="J85" s="8"/>
    </row>
    <row r="86" spans="2:10" x14ac:dyDescent="0.35">
      <c r="B86" s="10">
        <v>82</v>
      </c>
      <c r="C86" s="11">
        <v>8.2899999999999991</v>
      </c>
      <c r="D86" s="11">
        <v>6.05</v>
      </c>
      <c r="E86" s="15">
        <v>0.73</v>
      </c>
      <c r="G86" s="34"/>
      <c r="H86" s="33"/>
      <c r="I86" s="33"/>
      <c r="J86" s="8"/>
    </row>
    <row r="87" spans="2:10" x14ac:dyDescent="0.35">
      <c r="B87" s="10">
        <v>83</v>
      </c>
      <c r="C87" s="11">
        <v>7.7</v>
      </c>
      <c r="D87" s="11">
        <v>5.62</v>
      </c>
      <c r="E87" s="15">
        <v>0.73</v>
      </c>
      <c r="G87" s="34"/>
      <c r="H87" s="33"/>
      <c r="I87" s="33"/>
      <c r="J87" s="8"/>
    </row>
    <row r="88" spans="2:10" x14ac:dyDescent="0.35">
      <c r="B88" s="10">
        <v>84</v>
      </c>
      <c r="C88" s="11">
        <v>7.14</v>
      </c>
      <c r="D88" s="11">
        <v>5.21</v>
      </c>
      <c r="E88" s="15">
        <v>0.73</v>
      </c>
      <c r="G88" s="34"/>
      <c r="H88" s="33"/>
      <c r="I88" s="33"/>
      <c r="J88" s="8"/>
    </row>
    <row r="89" spans="2:10" x14ac:dyDescent="0.35">
      <c r="B89" s="10">
        <v>85</v>
      </c>
      <c r="C89" s="11">
        <v>6.61</v>
      </c>
      <c r="D89" s="11">
        <v>4.83</v>
      </c>
      <c r="E89" s="15">
        <v>0.73</v>
      </c>
      <c r="G89" s="34"/>
      <c r="H89" s="33"/>
      <c r="I89" s="33"/>
      <c r="J89" s="8"/>
    </row>
    <row r="90" spans="2:10" x14ac:dyDescent="0.35">
      <c r="B90" s="10">
        <v>86</v>
      </c>
      <c r="C90" s="11">
        <v>6.1</v>
      </c>
      <c r="D90" s="11">
        <v>4.45</v>
      </c>
      <c r="E90" s="15">
        <v>0.73</v>
      </c>
      <c r="G90" s="34"/>
      <c r="H90" s="33"/>
      <c r="I90" s="33"/>
      <c r="J90" s="8"/>
    </row>
    <row r="91" spans="2:10" x14ac:dyDescent="0.35">
      <c r="B91" s="10">
        <v>87</v>
      </c>
      <c r="C91" s="11">
        <v>5.63</v>
      </c>
      <c r="D91" s="11">
        <v>4.1100000000000003</v>
      </c>
      <c r="E91" s="15">
        <v>0.73</v>
      </c>
      <c r="G91" s="34"/>
      <c r="H91" s="33"/>
      <c r="I91" s="33"/>
      <c r="J91" s="8"/>
    </row>
    <row r="92" spans="2:10" x14ac:dyDescent="0.35">
      <c r="B92" s="10">
        <v>88</v>
      </c>
      <c r="C92" s="11">
        <v>5.18</v>
      </c>
      <c r="D92" s="11">
        <v>3.78</v>
      </c>
      <c r="E92" s="15">
        <v>0.73</v>
      </c>
      <c r="G92" s="34"/>
      <c r="H92" s="33"/>
      <c r="I92" s="33"/>
      <c r="J92" s="8"/>
    </row>
    <row r="93" spans="2:10" x14ac:dyDescent="0.35">
      <c r="B93" s="10">
        <v>89</v>
      </c>
      <c r="C93" s="11">
        <v>4.76</v>
      </c>
      <c r="D93" s="11">
        <v>3.47</v>
      </c>
      <c r="E93" s="15">
        <v>0.73</v>
      </c>
      <c r="G93" s="34"/>
      <c r="H93" s="33"/>
      <c r="I93" s="33"/>
      <c r="J93" s="8"/>
    </row>
    <row r="94" spans="2:10" x14ac:dyDescent="0.35">
      <c r="B94" s="10">
        <v>90</v>
      </c>
      <c r="C94" s="11">
        <v>4.38</v>
      </c>
      <c r="D94" s="11">
        <v>3.19</v>
      </c>
      <c r="E94" s="15">
        <v>0.73</v>
      </c>
      <c r="G94" s="34"/>
      <c r="H94" s="33"/>
      <c r="I94" s="33"/>
      <c r="J94" s="8"/>
    </row>
    <row r="95" spans="2:10" x14ac:dyDescent="0.35">
      <c r="B95" s="10">
        <v>91</v>
      </c>
      <c r="C95" s="11">
        <v>4.01</v>
      </c>
      <c r="D95" s="11">
        <v>2.93</v>
      </c>
      <c r="E95" s="15">
        <v>0.73</v>
      </c>
      <c r="G95" s="34"/>
      <c r="H95" s="33"/>
      <c r="I95" s="33"/>
      <c r="J95" s="8"/>
    </row>
    <row r="96" spans="2:10" x14ac:dyDescent="0.35">
      <c r="B96" s="10">
        <v>92</v>
      </c>
      <c r="C96" s="11">
        <v>3.67</v>
      </c>
      <c r="D96" s="11">
        <v>2.68</v>
      </c>
      <c r="E96" s="15">
        <v>0.73</v>
      </c>
      <c r="G96" s="34"/>
      <c r="H96" s="33"/>
      <c r="I96" s="33"/>
      <c r="J96" s="8"/>
    </row>
    <row r="97" spans="2:10" x14ac:dyDescent="0.35">
      <c r="B97" s="10">
        <v>93</v>
      </c>
      <c r="C97" s="11">
        <v>3.38</v>
      </c>
      <c r="D97" s="11">
        <v>2.4700000000000002</v>
      </c>
      <c r="E97" s="15">
        <v>0.73</v>
      </c>
      <c r="G97" s="34"/>
      <c r="H97" s="33"/>
      <c r="I97" s="33"/>
      <c r="J97" s="8"/>
    </row>
    <row r="98" spans="2:10" x14ac:dyDescent="0.35">
      <c r="B98" s="10">
        <v>94</v>
      </c>
      <c r="C98" s="11">
        <v>3.14</v>
      </c>
      <c r="D98" s="11">
        <v>2.29</v>
      </c>
      <c r="E98" s="15">
        <v>0.73</v>
      </c>
      <c r="G98" s="34"/>
      <c r="H98" s="33"/>
      <c r="I98" s="33"/>
      <c r="J98" s="8"/>
    </row>
    <row r="99" spans="2:10" x14ac:dyDescent="0.35">
      <c r="B99" s="10">
        <v>95</v>
      </c>
      <c r="C99" s="11">
        <v>2.88</v>
      </c>
      <c r="D99" s="11">
        <v>2.1</v>
      </c>
      <c r="E99" s="15">
        <v>0.73</v>
      </c>
      <c r="G99" s="34"/>
      <c r="H99" s="33"/>
      <c r="I99" s="33"/>
      <c r="J99" s="8"/>
    </row>
    <row r="100" spans="2:10" x14ac:dyDescent="0.35">
      <c r="B100" s="10">
        <v>96</v>
      </c>
      <c r="C100" s="11">
        <v>2.65</v>
      </c>
      <c r="D100" s="11">
        <v>1.94</v>
      </c>
      <c r="E100" s="15">
        <v>0.73</v>
      </c>
      <c r="G100" s="34"/>
      <c r="H100" s="33"/>
      <c r="I100" s="33"/>
      <c r="J100" s="8"/>
    </row>
    <row r="101" spans="2:10" x14ac:dyDescent="0.35">
      <c r="B101" s="10">
        <v>97</v>
      </c>
      <c r="C101" s="11">
        <v>2.5099999999999998</v>
      </c>
      <c r="D101" s="11">
        <v>1.83</v>
      </c>
      <c r="E101" s="15">
        <v>0.73</v>
      </c>
      <c r="G101" s="34"/>
      <c r="H101" s="33"/>
      <c r="I101" s="33"/>
      <c r="J101" s="8"/>
    </row>
    <row r="102" spans="2:10" x14ac:dyDescent="0.35">
      <c r="B102" s="10">
        <v>98</v>
      </c>
      <c r="C102" s="11">
        <v>2.34</v>
      </c>
      <c r="D102" s="11">
        <v>1.71</v>
      </c>
      <c r="E102" s="15">
        <v>0.73</v>
      </c>
      <c r="G102" s="34"/>
      <c r="H102" s="33"/>
      <c r="I102" s="33"/>
      <c r="J102" s="8"/>
    </row>
    <row r="103" spans="2:10" x14ac:dyDescent="0.35">
      <c r="B103" s="10">
        <v>99</v>
      </c>
      <c r="C103" s="11">
        <v>2.13</v>
      </c>
      <c r="D103" s="11">
        <v>1.55</v>
      </c>
      <c r="E103" s="15">
        <v>0.73</v>
      </c>
      <c r="G103" s="34"/>
      <c r="H103" s="33"/>
      <c r="I103" s="33"/>
      <c r="J103" s="8"/>
    </row>
    <row r="104" spans="2:10" x14ac:dyDescent="0.35">
      <c r="B104" s="10">
        <v>100</v>
      </c>
      <c r="C104" s="11">
        <v>1.93</v>
      </c>
      <c r="D104" s="11">
        <v>1.41</v>
      </c>
      <c r="E104" s="15">
        <v>0.73</v>
      </c>
      <c r="G104" s="34"/>
      <c r="H104" s="33"/>
      <c r="I104" s="33"/>
      <c r="J104" s="8"/>
    </row>
    <row r="105" spans="2:10" x14ac:dyDescent="0.35">
      <c r="B105" s="10">
        <v>101</v>
      </c>
      <c r="C105" s="11">
        <v>1.78</v>
      </c>
      <c r="D105" s="11">
        <v>1.3</v>
      </c>
      <c r="E105" s="15">
        <v>0.73</v>
      </c>
      <c r="G105" s="34"/>
      <c r="H105" s="33"/>
      <c r="I105" s="33"/>
      <c r="J105" s="8"/>
    </row>
    <row r="106" spans="2:10" x14ac:dyDescent="0.35">
      <c r="B106" s="10">
        <v>102</v>
      </c>
      <c r="C106" s="11">
        <v>1.77</v>
      </c>
      <c r="D106" s="11">
        <v>1.29</v>
      </c>
      <c r="E106" s="15">
        <v>0.73</v>
      </c>
      <c r="G106" s="34"/>
      <c r="H106" s="33"/>
      <c r="I106" s="33"/>
      <c r="J106" s="8"/>
    </row>
    <row r="107" spans="2:10" x14ac:dyDescent="0.35">
      <c r="B107" s="10">
        <v>103</v>
      </c>
      <c r="C107" s="11">
        <v>1.63</v>
      </c>
      <c r="D107" s="11">
        <v>1.19</v>
      </c>
      <c r="E107" s="15">
        <v>0.73</v>
      </c>
      <c r="G107" s="34"/>
      <c r="H107" s="33"/>
      <c r="I107" s="33"/>
      <c r="J107" s="8"/>
    </row>
    <row r="108" spans="2:10" x14ac:dyDescent="0.35">
      <c r="B108" s="10">
        <v>104</v>
      </c>
      <c r="C108" s="11">
        <v>1.49</v>
      </c>
      <c r="D108" s="11">
        <v>1.0900000000000001</v>
      </c>
      <c r="E108" s="15">
        <v>0.73</v>
      </c>
      <c r="G108" s="34"/>
      <c r="H108" s="33"/>
      <c r="I108" s="33"/>
      <c r="J108" s="8"/>
    </row>
    <row r="109" spans="2:10" x14ac:dyDescent="0.35">
      <c r="B109" s="10">
        <v>105</v>
      </c>
      <c r="C109" s="11">
        <v>1.19</v>
      </c>
      <c r="D109" s="11">
        <v>0.87</v>
      </c>
      <c r="E109" s="15">
        <v>0.73</v>
      </c>
      <c r="G109" s="34"/>
      <c r="H109" s="33"/>
      <c r="I109" s="33"/>
      <c r="J109" s="8"/>
    </row>
    <row r="110" spans="2:10" x14ac:dyDescent="0.35">
      <c r="B110" s="10">
        <v>106</v>
      </c>
      <c r="C110" s="11">
        <v>0.5</v>
      </c>
      <c r="D110" s="11">
        <v>0.37</v>
      </c>
      <c r="E110" s="15">
        <v>0.73</v>
      </c>
      <c r="G110" s="34"/>
      <c r="H110" s="33"/>
      <c r="I110" s="33"/>
    </row>
  </sheetData>
  <mergeCells count="1">
    <mergeCell ref="B2:G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60DA-AEAF-4ABD-BCB2-F71567E809FD}">
  <dimension ref="B1:J112"/>
  <sheetViews>
    <sheetView showGridLines="0" zoomScale="85" zoomScaleNormal="85" workbookViewId="0">
      <selection activeCell="I33" sqref="I33"/>
    </sheetView>
  </sheetViews>
  <sheetFormatPr baseColWidth="10" defaultColWidth="11.453125" defaultRowHeight="14.5" x14ac:dyDescent="0.35"/>
  <cols>
    <col min="1" max="1" width="4.1796875" customWidth="1"/>
    <col min="2" max="3" width="17.54296875" style="1" customWidth="1"/>
    <col min="4" max="4" width="17.54296875" style="4" customWidth="1"/>
    <col min="5" max="5" width="8.26953125" customWidth="1"/>
    <col min="6" max="7" width="17.54296875" customWidth="1"/>
  </cols>
  <sheetData>
    <row r="1" spans="2:10" ht="73.5" customHeight="1" x14ac:dyDescent="0.35">
      <c r="E1" s="40"/>
      <c r="F1" s="40"/>
      <c r="G1" s="40"/>
    </row>
    <row r="2" spans="2:10" ht="18.5" x14ac:dyDescent="0.35">
      <c r="B2" s="37" t="s">
        <v>5</v>
      </c>
      <c r="C2" s="37"/>
      <c r="D2" s="37"/>
      <c r="E2" s="37"/>
      <c r="F2" s="37"/>
      <c r="G2" s="37"/>
    </row>
    <row r="3" spans="2:10" ht="16.5" customHeight="1" x14ac:dyDescent="0.35">
      <c r="B3" s="5">
        <v>50</v>
      </c>
      <c r="C3" s="38" t="s">
        <v>6</v>
      </c>
      <c r="D3" s="39"/>
      <c r="F3" s="13" t="s">
        <v>7</v>
      </c>
      <c r="G3" s="14">
        <v>0.78</v>
      </c>
    </row>
    <row r="4" spans="2:10" ht="6.75" customHeight="1" x14ac:dyDescent="0.35"/>
    <row r="5" spans="2:10" ht="31.5" customHeight="1" x14ac:dyDescent="0.35">
      <c r="B5" s="9" t="s">
        <v>1</v>
      </c>
      <c r="C5" s="9" t="s">
        <v>8</v>
      </c>
      <c r="D5" s="9" t="s">
        <v>9</v>
      </c>
      <c r="F5" s="12" t="s">
        <v>10</v>
      </c>
      <c r="G5" s="12" t="s">
        <v>11</v>
      </c>
    </row>
    <row r="6" spans="2:10" x14ac:dyDescent="0.35">
      <c r="B6" s="10">
        <v>0</v>
      </c>
      <c r="C6" s="15">
        <v>0.92600000000000005</v>
      </c>
      <c r="D6" s="15">
        <f t="shared" ref="D6:D37" si="0">C6/_xlfn.XLOOKUP(ROUND($B$3,0),$B$6:$B$112,$C$6:$C$112,,0,)</f>
        <v>1.0945626477541373</v>
      </c>
      <c r="F6" s="16">
        <f>$G$3</f>
        <v>0.78</v>
      </c>
      <c r="G6" s="16">
        <f>$G$3*D6</f>
        <v>0.85375886524822708</v>
      </c>
      <c r="H6" s="2"/>
      <c r="J6" s="3"/>
    </row>
    <row r="7" spans="2:10" x14ac:dyDescent="0.35">
      <c r="B7" s="10">
        <v>1</v>
      </c>
      <c r="C7" s="15">
        <v>0.92600000000000005</v>
      </c>
      <c r="D7" s="15">
        <f t="shared" si="0"/>
        <v>1.0945626477541373</v>
      </c>
      <c r="F7" s="16">
        <f t="shared" ref="F7:F70" si="1">$G$3</f>
        <v>0.78</v>
      </c>
      <c r="G7" s="16">
        <f t="shared" ref="G7:G70" si="2">$G$3*D7</f>
        <v>0.85375886524822708</v>
      </c>
    </row>
    <row r="8" spans="2:10" x14ac:dyDescent="0.35">
      <c r="B8" s="10">
        <v>2</v>
      </c>
      <c r="C8" s="15">
        <v>0.92600000000000005</v>
      </c>
      <c r="D8" s="15">
        <f t="shared" si="0"/>
        <v>1.0945626477541373</v>
      </c>
      <c r="F8" s="16">
        <f t="shared" si="1"/>
        <v>0.78</v>
      </c>
      <c r="G8" s="16">
        <f t="shared" si="2"/>
        <v>0.85375886524822708</v>
      </c>
    </row>
    <row r="9" spans="2:10" x14ac:dyDescent="0.35">
      <c r="B9" s="10">
        <v>3</v>
      </c>
      <c r="C9" s="15">
        <v>0.92600000000000005</v>
      </c>
      <c r="D9" s="15">
        <f t="shared" si="0"/>
        <v>1.0945626477541373</v>
      </c>
      <c r="F9" s="16">
        <f t="shared" si="1"/>
        <v>0.78</v>
      </c>
      <c r="G9" s="16">
        <f t="shared" si="2"/>
        <v>0.85375886524822708</v>
      </c>
    </row>
    <row r="10" spans="2:10" x14ac:dyDescent="0.35">
      <c r="B10" s="10">
        <v>4</v>
      </c>
      <c r="C10" s="15">
        <v>0.92600000000000005</v>
      </c>
      <c r="D10" s="15">
        <f t="shared" si="0"/>
        <v>1.0945626477541373</v>
      </c>
      <c r="F10" s="16">
        <f t="shared" si="1"/>
        <v>0.78</v>
      </c>
      <c r="G10" s="16">
        <f t="shared" si="2"/>
        <v>0.85375886524822708</v>
      </c>
    </row>
    <row r="11" spans="2:10" x14ac:dyDescent="0.35">
      <c r="B11" s="10">
        <v>5</v>
      </c>
      <c r="C11" s="15">
        <v>0.92600000000000005</v>
      </c>
      <c r="D11" s="15">
        <f t="shared" si="0"/>
        <v>1.0945626477541373</v>
      </c>
      <c r="F11" s="16">
        <f t="shared" si="1"/>
        <v>0.78</v>
      </c>
      <c r="G11" s="16">
        <f t="shared" si="2"/>
        <v>0.85375886524822708</v>
      </c>
    </row>
    <row r="12" spans="2:10" x14ac:dyDescent="0.35">
      <c r="B12" s="10">
        <v>6</v>
      </c>
      <c r="C12" s="15">
        <v>0.92600000000000005</v>
      </c>
      <c r="D12" s="15">
        <f t="shared" si="0"/>
        <v>1.0945626477541373</v>
      </c>
      <c r="F12" s="16">
        <f t="shared" si="1"/>
        <v>0.78</v>
      </c>
      <c r="G12" s="16">
        <f t="shared" si="2"/>
        <v>0.85375886524822708</v>
      </c>
    </row>
    <row r="13" spans="2:10" x14ac:dyDescent="0.35">
      <c r="B13" s="10">
        <v>7</v>
      </c>
      <c r="C13" s="15">
        <v>0.92600000000000005</v>
      </c>
      <c r="D13" s="15">
        <f t="shared" si="0"/>
        <v>1.0945626477541373</v>
      </c>
      <c r="F13" s="16">
        <f t="shared" si="1"/>
        <v>0.78</v>
      </c>
      <c r="G13" s="16">
        <f t="shared" si="2"/>
        <v>0.85375886524822708</v>
      </c>
    </row>
    <row r="14" spans="2:10" x14ac:dyDescent="0.35">
      <c r="B14" s="10">
        <v>8</v>
      </c>
      <c r="C14" s="15">
        <v>0.92600000000000005</v>
      </c>
      <c r="D14" s="15">
        <f t="shared" si="0"/>
        <v>1.0945626477541373</v>
      </c>
      <c r="F14" s="16">
        <f t="shared" si="1"/>
        <v>0.78</v>
      </c>
      <c r="G14" s="16">
        <f t="shared" si="2"/>
        <v>0.85375886524822708</v>
      </c>
    </row>
    <row r="15" spans="2:10" x14ac:dyDescent="0.35">
      <c r="B15" s="10">
        <v>9</v>
      </c>
      <c r="C15" s="15">
        <v>0.92600000000000005</v>
      </c>
      <c r="D15" s="15">
        <f t="shared" si="0"/>
        <v>1.0945626477541373</v>
      </c>
      <c r="F15" s="16">
        <f t="shared" si="1"/>
        <v>0.78</v>
      </c>
      <c r="G15" s="16">
        <f t="shared" si="2"/>
        <v>0.85375886524822708</v>
      </c>
    </row>
    <row r="16" spans="2:10" x14ac:dyDescent="0.35">
      <c r="B16" s="10">
        <v>10</v>
      </c>
      <c r="C16" s="15">
        <v>0.92600000000000005</v>
      </c>
      <c r="D16" s="15">
        <f t="shared" si="0"/>
        <v>1.0945626477541373</v>
      </c>
      <c r="F16" s="16">
        <f t="shared" si="1"/>
        <v>0.78</v>
      </c>
      <c r="G16" s="16">
        <f t="shared" si="2"/>
        <v>0.85375886524822708</v>
      </c>
    </row>
    <row r="17" spans="2:7" x14ac:dyDescent="0.35">
      <c r="B17" s="10">
        <v>11</v>
      </c>
      <c r="C17" s="15">
        <v>0.92600000000000005</v>
      </c>
      <c r="D17" s="15">
        <f t="shared" si="0"/>
        <v>1.0945626477541373</v>
      </c>
      <c r="F17" s="16">
        <f t="shared" si="1"/>
        <v>0.78</v>
      </c>
      <c r="G17" s="16">
        <f t="shared" si="2"/>
        <v>0.85375886524822708</v>
      </c>
    </row>
    <row r="18" spans="2:7" x14ac:dyDescent="0.35">
      <c r="B18" s="10">
        <v>12</v>
      </c>
      <c r="C18" s="15">
        <v>0.92600000000000005</v>
      </c>
      <c r="D18" s="15">
        <f t="shared" si="0"/>
        <v>1.0945626477541373</v>
      </c>
      <c r="F18" s="16">
        <f t="shared" si="1"/>
        <v>0.78</v>
      </c>
      <c r="G18" s="16">
        <f t="shared" si="2"/>
        <v>0.85375886524822708</v>
      </c>
    </row>
    <row r="19" spans="2:7" x14ac:dyDescent="0.35">
      <c r="B19" s="10">
        <v>13</v>
      </c>
      <c r="C19" s="15">
        <v>0.92600000000000005</v>
      </c>
      <c r="D19" s="15">
        <f t="shared" si="0"/>
        <v>1.0945626477541373</v>
      </c>
      <c r="F19" s="16">
        <f t="shared" si="1"/>
        <v>0.78</v>
      </c>
      <c r="G19" s="16">
        <f t="shared" si="2"/>
        <v>0.85375886524822708</v>
      </c>
    </row>
    <row r="20" spans="2:7" x14ac:dyDescent="0.35">
      <c r="B20" s="10">
        <v>14</v>
      </c>
      <c r="C20" s="15">
        <v>0.92600000000000005</v>
      </c>
      <c r="D20" s="15">
        <f t="shared" si="0"/>
        <v>1.0945626477541373</v>
      </c>
      <c r="F20" s="16">
        <f t="shared" si="1"/>
        <v>0.78</v>
      </c>
      <c r="G20" s="16">
        <f t="shared" si="2"/>
        <v>0.85375886524822708</v>
      </c>
    </row>
    <row r="21" spans="2:7" x14ac:dyDescent="0.35">
      <c r="B21" s="10">
        <v>15</v>
      </c>
      <c r="C21" s="15">
        <v>0.92600000000000005</v>
      </c>
      <c r="D21" s="15">
        <f t="shared" si="0"/>
        <v>1.0945626477541373</v>
      </c>
      <c r="F21" s="16">
        <f t="shared" si="1"/>
        <v>0.78</v>
      </c>
      <c r="G21" s="16">
        <f t="shared" si="2"/>
        <v>0.85375886524822708</v>
      </c>
    </row>
    <row r="22" spans="2:7" x14ac:dyDescent="0.35">
      <c r="B22" s="10">
        <v>16</v>
      </c>
      <c r="C22" s="15">
        <v>0.92600000000000005</v>
      </c>
      <c r="D22" s="15">
        <f t="shared" si="0"/>
        <v>1.0945626477541373</v>
      </c>
      <c r="F22" s="16">
        <f t="shared" si="1"/>
        <v>0.78</v>
      </c>
      <c r="G22" s="16">
        <f t="shared" si="2"/>
        <v>0.85375886524822708</v>
      </c>
    </row>
    <row r="23" spans="2:7" x14ac:dyDescent="0.35">
      <c r="B23" s="10">
        <v>17</v>
      </c>
      <c r="C23" s="15">
        <v>0.92600000000000005</v>
      </c>
      <c r="D23" s="15">
        <f t="shared" si="0"/>
        <v>1.0945626477541373</v>
      </c>
      <c r="F23" s="16">
        <f t="shared" si="1"/>
        <v>0.78</v>
      </c>
      <c r="G23" s="16">
        <f t="shared" si="2"/>
        <v>0.85375886524822708</v>
      </c>
    </row>
    <row r="24" spans="2:7" x14ac:dyDescent="0.35">
      <c r="B24" s="10">
        <v>18</v>
      </c>
      <c r="C24" s="15">
        <v>0.92600000000000005</v>
      </c>
      <c r="D24" s="15">
        <f t="shared" si="0"/>
        <v>1.0945626477541373</v>
      </c>
      <c r="F24" s="16">
        <f t="shared" si="1"/>
        <v>0.78</v>
      </c>
      <c r="G24" s="16">
        <f t="shared" si="2"/>
        <v>0.85375886524822708</v>
      </c>
    </row>
    <row r="25" spans="2:7" x14ac:dyDescent="0.35">
      <c r="B25" s="10">
        <v>19</v>
      </c>
      <c r="C25" s="15">
        <v>0.90600000000000003</v>
      </c>
      <c r="D25" s="15">
        <f t="shared" si="0"/>
        <v>1.0709219858156029</v>
      </c>
      <c r="F25" s="16">
        <f t="shared" si="1"/>
        <v>0.78</v>
      </c>
      <c r="G25" s="16">
        <f t="shared" si="2"/>
        <v>0.83531914893617032</v>
      </c>
    </row>
    <row r="26" spans="2:7" x14ac:dyDescent="0.35">
      <c r="B26" s="10">
        <v>20</v>
      </c>
      <c r="C26" s="15">
        <v>0.90600000000000003</v>
      </c>
      <c r="D26" s="15">
        <f t="shared" si="0"/>
        <v>1.0709219858156029</v>
      </c>
      <c r="F26" s="16">
        <f t="shared" si="1"/>
        <v>0.78</v>
      </c>
      <c r="G26" s="16">
        <f t="shared" si="2"/>
        <v>0.83531914893617032</v>
      </c>
    </row>
    <row r="27" spans="2:7" x14ac:dyDescent="0.35">
      <c r="B27" s="10">
        <v>21</v>
      </c>
      <c r="C27" s="15">
        <v>0.90600000000000003</v>
      </c>
      <c r="D27" s="15">
        <f t="shared" si="0"/>
        <v>1.0709219858156029</v>
      </c>
      <c r="F27" s="16">
        <f t="shared" si="1"/>
        <v>0.78</v>
      </c>
      <c r="G27" s="16">
        <f t="shared" si="2"/>
        <v>0.83531914893617032</v>
      </c>
    </row>
    <row r="28" spans="2:7" x14ac:dyDescent="0.35">
      <c r="B28" s="10">
        <v>22</v>
      </c>
      <c r="C28" s="15">
        <v>0.90600000000000003</v>
      </c>
      <c r="D28" s="15">
        <f t="shared" si="0"/>
        <v>1.0709219858156029</v>
      </c>
      <c r="F28" s="16">
        <f t="shared" si="1"/>
        <v>0.78</v>
      </c>
      <c r="G28" s="16">
        <f t="shared" si="2"/>
        <v>0.83531914893617032</v>
      </c>
    </row>
    <row r="29" spans="2:7" x14ac:dyDescent="0.35">
      <c r="B29" s="10">
        <v>23</v>
      </c>
      <c r="C29" s="15">
        <v>0.90600000000000003</v>
      </c>
      <c r="D29" s="15">
        <f t="shared" si="0"/>
        <v>1.0709219858156029</v>
      </c>
      <c r="F29" s="16">
        <f t="shared" si="1"/>
        <v>0.78</v>
      </c>
      <c r="G29" s="16">
        <f t="shared" si="2"/>
        <v>0.83531914893617032</v>
      </c>
    </row>
    <row r="30" spans="2:7" x14ac:dyDescent="0.35">
      <c r="B30" s="10">
        <v>24</v>
      </c>
      <c r="C30" s="15">
        <v>0.90600000000000003</v>
      </c>
      <c r="D30" s="15">
        <f t="shared" si="0"/>
        <v>1.0709219858156029</v>
      </c>
      <c r="F30" s="16">
        <f t="shared" si="1"/>
        <v>0.78</v>
      </c>
      <c r="G30" s="16">
        <f t="shared" si="2"/>
        <v>0.83531914893617032</v>
      </c>
    </row>
    <row r="31" spans="2:7" x14ac:dyDescent="0.35">
      <c r="B31" s="10">
        <v>25</v>
      </c>
      <c r="C31" s="15">
        <v>0.90600000000000003</v>
      </c>
      <c r="D31" s="15">
        <f t="shared" si="0"/>
        <v>1.0709219858156029</v>
      </c>
      <c r="F31" s="16">
        <f t="shared" si="1"/>
        <v>0.78</v>
      </c>
      <c r="G31" s="16">
        <f t="shared" si="2"/>
        <v>0.83531914893617032</v>
      </c>
    </row>
    <row r="32" spans="2:7" x14ac:dyDescent="0.35">
      <c r="B32" s="10">
        <v>26</v>
      </c>
      <c r="C32" s="15">
        <v>0.90600000000000003</v>
      </c>
      <c r="D32" s="15">
        <f t="shared" si="0"/>
        <v>1.0709219858156029</v>
      </c>
      <c r="F32" s="16">
        <f t="shared" si="1"/>
        <v>0.78</v>
      </c>
      <c r="G32" s="16">
        <f t="shared" si="2"/>
        <v>0.83531914893617032</v>
      </c>
    </row>
    <row r="33" spans="2:7" x14ac:dyDescent="0.35">
      <c r="B33" s="10">
        <v>27</v>
      </c>
      <c r="C33" s="15">
        <v>0.90600000000000003</v>
      </c>
      <c r="D33" s="15">
        <f t="shared" si="0"/>
        <v>1.0709219858156029</v>
      </c>
      <c r="F33" s="16">
        <f t="shared" si="1"/>
        <v>0.78</v>
      </c>
      <c r="G33" s="16">
        <f t="shared" si="2"/>
        <v>0.83531914893617032</v>
      </c>
    </row>
    <row r="34" spans="2:7" x14ac:dyDescent="0.35">
      <c r="B34" s="10">
        <v>28</v>
      </c>
      <c r="C34" s="15">
        <v>0.90600000000000003</v>
      </c>
      <c r="D34" s="15">
        <f t="shared" si="0"/>
        <v>1.0709219858156029</v>
      </c>
      <c r="F34" s="16">
        <f t="shared" si="1"/>
        <v>0.78</v>
      </c>
      <c r="G34" s="16">
        <f t="shared" si="2"/>
        <v>0.83531914893617032</v>
      </c>
    </row>
    <row r="35" spans="2:7" x14ac:dyDescent="0.35">
      <c r="B35" s="10">
        <v>29</v>
      </c>
      <c r="C35" s="15">
        <v>0.90600000000000003</v>
      </c>
      <c r="D35" s="15">
        <f t="shared" si="0"/>
        <v>1.0709219858156029</v>
      </c>
      <c r="F35" s="16">
        <f t="shared" si="1"/>
        <v>0.78</v>
      </c>
      <c r="G35" s="16">
        <f t="shared" si="2"/>
        <v>0.83531914893617032</v>
      </c>
    </row>
    <row r="36" spans="2:7" x14ac:dyDescent="0.35">
      <c r="B36" s="10">
        <v>30</v>
      </c>
      <c r="C36" s="15">
        <v>0.90600000000000003</v>
      </c>
      <c r="D36" s="15">
        <f t="shared" si="0"/>
        <v>1.0709219858156029</v>
      </c>
      <c r="F36" s="16">
        <f t="shared" si="1"/>
        <v>0.78</v>
      </c>
      <c r="G36" s="16">
        <f t="shared" si="2"/>
        <v>0.83531914893617032</v>
      </c>
    </row>
    <row r="37" spans="2:7" x14ac:dyDescent="0.35">
      <c r="B37" s="10">
        <v>31</v>
      </c>
      <c r="C37" s="15">
        <v>0.87</v>
      </c>
      <c r="D37" s="15">
        <f t="shared" si="0"/>
        <v>1.0283687943262412</v>
      </c>
      <c r="F37" s="16">
        <f t="shared" si="1"/>
        <v>0.78</v>
      </c>
      <c r="G37" s="16">
        <f t="shared" si="2"/>
        <v>0.80212765957446819</v>
      </c>
    </row>
    <row r="38" spans="2:7" x14ac:dyDescent="0.35">
      <c r="B38" s="10">
        <v>32</v>
      </c>
      <c r="C38" s="15">
        <v>0.87</v>
      </c>
      <c r="D38" s="15">
        <f t="shared" ref="D38:D69" si="3">C38/_xlfn.XLOOKUP(ROUND($B$3,0),$B$6:$B$112,$C$6:$C$112,,0,)</f>
        <v>1.0283687943262412</v>
      </c>
      <c r="F38" s="16">
        <f t="shared" si="1"/>
        <v>0.78</v>
      </c>
      <c r="G38" s="16">
        <f t="shared" si="2"/>
        <v>0.80212765957446819</v>
      </c>
    </row>
    <row r="39" spans="2:7" x14ac:dyDescent="0.35">
      <c r="B39" s="10">
        <v>33</v>
      </c>
      <c r="C39" s="15">
        <v>0.87</v>
      </c>
      <c r="D39" s="15">
        <f t="shared" si="3"/>
        <v>1.0283687943262412</v>
      </c>
      <c r="F39" s="16">
        <f t="shared" si="1"/>
        <v>0.78</v>
      </c>
      <c r="G39" s="16">
        <f t="shared" si="2"/>
        <v>0.80212765957446819</v>
      </c>
    </row>
    <row r="40" spans="2:7" x14ac:dyDescent="0.35">
      <c r="B40" s="10">
        <v>34</v>
      </c>
      <c r="C40" s="15">
        <v>0.87</v>
      </c>
      <c r="D40" s="15">
        <f t="shared" si="3"/>
        <v>1.0283687943262412</v>
      </c>
      <c r="F40" s="16">
        <f t="shared" si="1"/>
        <v>0.78</v>
      </c>
      <c r="G40" s="16">
        <f t="shared" si="2"/>
        <v>0.80212765957446819</v>
      </c>
    </row>
    <row r="41" spans="2:7" x14ac:dyDescent="0.35">
      <c r="B41" s="10">
        <v>35</v>
      </c>
      <c r="C41" s="15">
        <v>0.87</v>
      </c>
      <c r="D41" s="15">
        <f t="shared" si="3"/>
        <v>1.0283687943262412</v>
      </c>
      <c r="F41" s="16">
        <f t="shared" si="1"/>
        <v>0.78</v>
      </c>
      <c r="G41" s="16">
        <f t="shared" si="2"/>
        <v>0.80212765957446819</v>
      </c>
    </row>
    <row r="42" spans="2:7" x14ac:dyDescent="0.35">
      <c r="B42" s="10">
        <v>36</v>
      </c>
      <c r="C42" s="15">
        <v>0.87</v>
      </c>
      <c r="D42" s="15">
        <f t="shared" si="3"/>
        <v>1.0283687943262412</v>
      </c>
      <c r="F42" s="16">
        <f t="shared" si="1"/>
        <v>0.78</v>
      </c>
      <c r="G42" s="16">
        <f t="shared" si="2"/>
        <v>0.80212765957446819</v>
      </c>
    </row>
    <row r="43" spans="2:7" x14ac:dyDescent="0.35">
      <c r="B43" s="10">
        <v>37</v>
      </c>
      <c r="C43" s="15">
        <v>0.87</v>
      </c>
      <c r="D43" s="15">
        <f t="shared" si="3"/>
        <v>1.0283687943262412</v>
      </c>
      <c r="F43" s="16">
        <f t="shared" si="1"/>
        <v>0.78</v>
      </c>
      <c r="G43" s="16">
        <f t="shared" si="2"/>
        <v>0.80212765957446819</v>
      </c>
    </row>
    <row r="44" spans="2:7" x14ac:dyDescent="0.35">
      <c r="B44" s="10">
        <v>38</v>
      </c>
      <c r="C44" s="15">
        <v>0.87</v>
      </c>
      <c r="D44" s="15">
        <f t="shared" si="3"/>
        <v>1.0283687943262412</v>
      </c>
      <c r="F44" s="16">
        <f t="shared" si="1"/>
        <v>0.78</v>
      </c>
      <c r="G44" s="16">
        <f t="shared" si="2"/>
        <v>0.80212765957446819</v>
      </c>
    </row>
    <row r="45" spans="2:7" x14ac:dyDescent="0.35">
      <c r="B45" s="10">
        <v>39</v>
      </c>
      <c r="C45" s="15">
        <v>0.87</v>
      </c>
      <c r="D45" s="15">
        <f t="shared" si="3"/>
        <v>1.0283687943262412</v>
      </c>
      <c r="F45" s="16">
        <f t="shared" si="1"/>
        <v>0.78</v>
      </c>
      <c r="G45" s="16">
        <f t="shared" si="2"/>
        <v>0.80212765957446819</v>
      </c>
    </row>
    <row r="46" spans="2:7" x14ac:dyDescent="0.35">
      <c r="B46" s="10">
        <v>40</v>
      </c>
      <c r="C46" s="15">
        <v>0.87</v>
      </c>
      <c r="D46" s="15">
        <f t="shared" si="3"/>
        <v>1.0283687943262412</v>
      </c>
      <c r="F46" s="16">
        <f t="shared" si="1"/>
        <v>0.78</v>
      </c>
      <c r="G46" s="16">
        <f t="shared" si="2"/>
        <v>0.80212765957446819</v>
      </c>
    </row>
    <row r="47" spans="2:7" x14ac:dyDescent="0.35">
      <c r="B47" s="10">
        <v>41</v>
      </c>
      <c r="C47" s="15">
        <v>0.84599999999999997</v>
      </c>
      <c r="D47" s="15">
        <f t="shared" si="3"/>
        <v>1</v>
      </c>
      <c r="F47" s="16">
        <f t="shared" si="1"/>
        <v>0.78</v>
      </c>
      <c r="G47" s="16">
        <f t="shared" si="2"/>
        <v>0.78</v>
      </c>
    </row>
    <row r="48" spans="2:7" x14ac:dyDescent="0.35">
      <c r="B48" s="10">
        <v>42</v>
      </c>
      <c r="C48" s="15">
        <v>0.84599999999999997</v>
      </c>
      <c r="D48" s="15">
        <f t="shared" si="3"/>
        <v>1</v>
      </c>
      <c r="F48" s="16">
        <f t="shared" si="1"/>
        <v>0.78</v>
      </c>
      <c r="G48" s="16">
        <f t="shared" si="2"/>
        <v>0.78</v>
      </c>
    </row>
    <row r="49" spans="2:7" x14ac:dyDescent="0.35">
      <c r="B49" s="10">
        <v>43</v>
      </c>
      <c r="C49" s="15">
        <v>0.84599999999999997</v>
      </c>
      <c r="D49" s="15">
        <f t="shared" si="3"/>
        <v>1</v>
      </c>
      <c r="F49" s="16">
        <f t="shared" si="1"/>
        <v>0.78</v>
      </c>
      <c r="G49" s="16">
        <f t="shared" si="2"/>
        <v>0.78</v>
      </c>
    </row>
    <row r="50" spans="2:7" x14ac:dyDescent="0.35">
      <c r="B50" s="10">
        <v>44</v>
      </c>
      <c r="C50" s="15">
        <v>0.84599999999999997</v>
      </c>
      <c r="D50" s="15">
        <f t="shared" si="3"/>
        <v>1</v>
      </c>
      <c r="F50" s="16">
        <f t="shared" si="1"/>
        <v>0.78</v>
      </c>
      <c r="G50" s="16">
        <f t="shared" si="2"/>
        <v>0.78</v>
      </c>
    </row>
    <row r="51" spans="2:7" x14ac:dyDescent="0.35">
      <c r="B51" s="10">
        <v>45</v>
      </c>
      <c r="C51" s="15">
        <v>0.84599999999999997</v>
      </c>
      <c r="D51" s="15">
        <f t="shared" si="3"/>
        <v>1</v>
      </c>
      <c r="F51" s="16">
        <f t="shared" si="1"/>
        <v>0.78</v>
      </c>
      <c r="G51" s="16">
        <f t="shared" si="2"/>
        <v>0.78</v>
      </c>
    </row>
    <row r="52" spans="2:7" x14ac:dyDescent="0.35">
      <c r="B52" s="10">
        <v>46</v>
      </c>
      <c r="C52" s="15">
        <v>0.84599999999999997</v>
      </c>
      <c r="D52" s="15">
        <f t="shared" si="3"/>
        <v>1</v>
      </c>
      <c r="F52" s="16">
        <f t="shared" si="1"/>
        <v>0.78</v>
      </c>
      <c r="G52" s="16">
        <f t="shared" si="2"/>
        <v>0.78</v>
      </c>
    </row>
    <row r="53" spans="2:7" x14ac:dyDescent="0.35">
      <c r="B53" s="10">
        <v>47</v>
      </c>
      <c r="C53" s="15">
        <v>0.84599999999999997</v>
      </c>
      <c r="D53" s="15">
        <f t="shared" si="3"/>
        <v>1</v>
      </c>
      <c r="F53" s="16">
        <f t="shared" si="1"/>
        <v>0.78</v>
      </c>
      <c r="G53" s="16">
        <f t="shared" si="2"/>
        <v>0.78</v>
      </c>
    </row>
    <row r="54" spans="2:7" x14ac:dyDescent="0.35">
      <c r="B54" s="10">
        <v>48</v>
      </c>
      <c r="C54" s="15">
        <v>0.84599999999999997</v>
      </c>
      <c r="D54" s="15">
        <f t="shared" si="3"/>
        <v>1</v>
      </c>
      <c r="F54" s="16">
        <f t="shared" si="1"/>
        <v>0.78</v>
      </c>
      <c r="G54" s="16">
        <f t="shared" si="2"/>
        <v>0.78</v>
      </c>
    </row>
    <row r="55" spans="2:7" x14ac:dyDescent="0.35">
      <c r="B55" s="10">
        <v>49</v>
      </c>
      <c r="C55" s="15">
        <v>0.84599999999999997</v>
      </c>
      <c r="D55" s="15">
        <f t="shared" si="3"/>
        <v>1</v>
      </c>
      <c r="F55" s="16">
        <f t="shared" si="1"/>
        <v>0.78</v>
      </c>
      <c r="G55" s="16">
        <f t="shared" si="2"/>
        <v>0.78</v>
      </c>
    </row>
    <row r="56" spans="2:7" x14ac:dyDescent="0.35">
      <c r="B56" s="10">
        <v>50</v>
      </c>
      <c r="C56" s="15">
        <v>0.84599999999999997</v>
      </c>
      <c r="D56" s="15">
        <f t="shared" si="3"/>
        <v>1</v>
      </c>
      <c r="F56" s="16">
        <f t="shared" si="1"/>
        <v>0.78</v>
      </c>
      <c r="G56" s="16">
        <f t="shared" si="2"/>
        <v>0.78</v>
      </c>
    </row>
    <row r="57" spans="2:7" x14ac:dyDescent="0.35">
      <c r="B57" s="10">
        <v>51</v>
      </c>
      <c r="C57" s="15">
        <v>0.81131173184357541</v>
      </c>
      <c r="D57" s="15">
        <f t="shared" si="3"/>
        <v>0.95899731896403717</v>
      </c>
      <c r="F57" s="16">
        <f t="shared" si="1"/>
        <v>0.78</v>
      </c>
      <c r="G57" s="16">
        <f t="shared" si="2"/>
        <v>0.74801790879194907</v>
      </c>
    </row>
    <row r="58" spans="2:7" x14ac:dyDescent="0.35">
      <c r="B58" s="10">
        <v>52</v>
      </c>
      <c r="C58" s="15">
        <v>0.81131173184357541</v>
      </c>
      <c r="D58" s="15">
        <f t="shared" si="3"/>
        <v>0.95899731896403717</v>
      </c>
      <c r="F58" s="16">
        <f t="shared" si="1"/>
        <v>0.78</v>
      </c>
      <c r="G58" s="16">
        <f t="shared" si="2"/>
        <v>0.74801790879194907</v>
      </c>
    </row>
    <row r="59" spans="2:7" x14ac:dyDescent="0.35">
      <c r="B59" s="10">
        <v>53</v>
      </c>
      <c r="C59" s="15">
        <v>0.81131173184357541</v>
      </c>
      <c r="D59" s="15">
        <f t="shared" si="3"/>
        <v>0.95899731896403717</v>
      </c>
      <c r="F59" s="16">
        <f t="shared" si="1"/>
        <v>0.78</v>
      </c>
      <c r="G59" s="16">
        <f t="shared" si="2"/>
        <v>0.74801790879194907</v>
      </c>
    </row>
    <row r="60" spans="2:7" x14ac:dyDescent="0.35">
      <c r="B60" s="10">
        <v>54</v>
      </c>
      <c r="C60" s="15">
        <v>0.81131173184357541</v>
      </c>
      <c r="D60" s="15">
        <f t="shared" si="3"/>
        <v>0.95899731896403717</v>
      </c>
      <c r="F60" s="16">
        <f t="shared" si="1"/>
        <v>0.78</v>
      </c>
      <c r="G60" s="16">
        <f t="shared" si="2"/>
        <v>0.74801790879194907</v>
      </c>
    </row>
    <row r="61" spans="2:7" x14ac:dyDescent="0.35">
      <c r="B61" s="10">
        <v>55</v>
      </c>
      <c r="C61" s="15">
        <v>0.81131173184357541</v>
      </c>
      <c r="D61" s="15">
        <f t="shared" si="3"/>
        <v>0.95899731896403717</v>
      </c>
      <c r="F61" s="16">
        <f t="shared" si="1"/>
        <v>0.78</v>
      </c>
      <c r="G61" s="16">
        <f t="shared" si="2"/>
        <v>0.74801790879194907</v>
      </c>
    </row>
    <row r="62" spans="2:7" x14ac:dyDescent="0.35">
      <c r="B62" s="10">
        <v>56</v>
      </c>
      <c r="C62" s="15">
        <v>0.81131173184357541</v>
      </c>
      <c r="D62" s="15">
        <f t="shared" si="3"/>
        <v>0.95899731896403717</v>
      </c>
      <c r="F62" s="16">
        <f t="shared" si="1"/>
        <v>0.78</v>
      </c>
      <c r="G62" s="16">
        <f t="shared" si="2"/>
        <v>0.74801790879194907</v>
      </c>
    </row>
    <row r="63" spans="2:7" x14ac:dyDescent="0.35">
      <c r="B63" s="10">
        <v>57</v>
      </c>
      <c r="C63" s="15">
        <v>0.81131173184357541</v>
      </c>
      <c r="D63" s="15">
        <f t="shared" si="3"/>
        <v>0.95899731896403717</v>
      </c>
      <c r="F63" s="16">
        <f t="shared" si="1"/>
        <v>0.78</v>
      </c>
      <c r="G63" s="16">
        <f t="shared" si="2"/>
        <v>0.74801790879194907</v>
      </c>
    </row>
    <row r="64" spans="2:7" x14ac:dyDescent="0.35">
      <c r="B64" s="10">
        <v>58</v>
      </c>
      <c r="C64" s="15">
        <v>0.81131173184357541</v>
      </c>
      <c r="D64" s="15">
        <f t="shared" si="3"/>
        <v>0.95899731896403717</v>
      </c>
      <c r="F64" s="16">
        <f t="shared" si="1"/>
        <v>0.78</v>
      </c>
      <c r="G64" s="16">
        <f t="shared" si="2"/>
        <v>0.74801790879194907</v>
      </c>
    </row>
    <row r="65" spans="2:7" x14ac:dyDescent="0.35">
      <c r="B65" s="10">
        <v>59</v>
      </c>
      <c r="C65" s="15">
        <v>0.81131173184357541</v>
      </c>
      <c r="D65" s="15">
        <f t="shared" si="3"/>
        <v>0.95899731896403717</v>
      </c>
      <c r="F65" s="16">
        <f t="shared" si="1"/>
        <v>0.78</v>
      </c>
      <c r="G65" s="16">
        <f t="shared" si="2"/>
        <v>0.74801790879194907</v>
      </c>
    </row>
    <row r="66" spans="2:7" x14ac:dyDescent="0.35">
      <c r="B66" s="10">
        <v>60</v>
      </c>
      <c r="C66" s="15">
        <v>0.81131173184357541</v>
      </c>
      <c r="D66" s="15">
        <f t="shared" si="3"/>
        <v>0.95899731896403717</v>
      </c>
      <c r="F66" s="16">
        <f t="shared" si="1"/>
        <v>0.78</v>
      </c>
      <c r="G66" s="16">
        <f t="shared" si="2"/>
        <v>0.74801790879194907</v>
      </c>
    </row>
    <row r="67" spans="2:7" x14ac:dyDescent="0.35">
      <c r="B67" s="10">
        <v>61</v>
      </c>
      <c r="C67" s="15">
        <v>0.81131173184357541</v>
      </c>
      <c r="D67" s="15">
        <f t="shared" si="3"/>
        <v>0.95899731896403717</v>
      </c>
      <c r="F67" s="16">
        <f t="shared" si="1"/>
        <v>0.78</v>
      </c>
      <c r="G67" s="16">
        <f t="shared" si="2"/>
        <v>0.74801790879194907</v>
      </c>
    </row>
    <row r="68" spans="2:7" x14ac:dyDescent="0.35">
      <c r="B68" s="10">
        <v>62</v>
      </c>
      <c r="C68" s="15">
        <v>0.81131173184357541</v>
      </c>
      <c r="D68" s="15">
        <f t="shared" si="3"/>
        <v>0.95899731896403717</v>
      </c>
      <c r="F68" s="16">
        <f t="shared" si="1"/>
        <v>0.78</v>
      </c>
      <c r="G68" s="16">
        <f t="shared" si="2"/>
        <v>0.74801790879194907</v>
      </c>
    </row>
    <row r="69" spans="2:7" x14ac:dyDescent="0.35">
      <c r="B69" s="10">
        <v>63</v>
      </c>
      <c r="C69" s="15">
        <v>0.81131173184357541</v>
      </c>
      <c r="D69" s="15">
        <f t="shared" si="3"/>
        <v>0.95899731896403717</v>
      </c>
      <c r="F69" s="16">
        <f t="shared" si="1"/>
        <v>0.78</v>
      </c>
      <c r="G69" s="16">
        <f t="shared" si="2"/>
        <v>0.74801790879194907</v>
      </c>
    </row>
    <row r="70" spans="2:7" x14ac:dyDescent="0.35">
      <c r="B70" s="10">
        <v>64</v>
      </c>
      <c r="C70" s="15">
        <v>0.81131173184357541</v>
      </c>
      <c r="D70" s="15">
        <f t="shared" ref="D70:D101" si="4">C70/_xlfn.XLOOKUP(ROUND($B$3,0),$B$6:$B$112,$C$6:$C$112,,0,)</f>
        <v>0.95899731896403717</v>
      </c>
      <c r="F70" s="16">
        <f t="shared" si="1"/>
        <v>0.78</v>
      </c>
      <c r="G70" s="16">
        <f t="shared" si="2"/>
        <v>0.74801790879194907</v>
      </c>
    </row>
    <row r="71" spans="2:7" x14ac:dyDescent="0.35">
      <c r="B71" s="10">
        <v>65</v>
      </c>
      <c r="C71" s="15">
        <v>0.81131173184357541</v>
      </c>
      <c r="D71" s="15">
        <f t="shared" si="4"/>
        <v>0.95899731896403717</v>
      </c>
      <c r="F71" s="16">
        <f t="shared" ref="F71:F112" si="5">$G$3</f>
        <v>0.78</v>
      </c>
      <c r="G71" s="16">
        <f t="shared" ref="G71:G112" si="6">$G$3*D71</f>
        <v>0.74801790879194907</v>
      </c>
    </row>
    <row r="72" spans="2:7" x14ac:dyDescent="0.35">
      <c r="B72" s="10">
        <v>66</v>
      </c>
      <c r="C72" s="15">
        <v>0.81131173184357541</v>
      </c>
      <c r="D72" s="15">
        <f t="shared" si="4"/>
        <v>0.95899731896403717</v>
      </c>
      <c r="F72" s="16">
        <f t="shared" si="5"/>
        <v>0.78</v>
      </c>
      <c r="G72" s="16">
        <f t="shared" si="6"/>
        <v>0.74801790879194907</v>
      </c>
    </row>
    <row r="73" spans="2:7" x14ac:dyDescent="0.35">
      <c r="B73" s="10">
        <v>67</v>
      </c>
      <c r="C73" s="15">
        <v>0.81131173184357541</v>
      </c>
      <c r="D73" s="15">
        <f t="shared" si="4"/>
        <v>0.95899731896403717</v>
      </c>
      <c r="F73" s="16">
        <f t="shared" si="5"/>
        <v>0.78</v>
      </c>
      <c r="G73" s="16">
        <f t="shared" si="6"/>
        <v>0.74801790879194907</v>
      </c>
    </row>
    <row r="74" spans="2:7" x14ac:dyDescent="0.35">
      <c r="B74" s="10">
        <v>68</v>
      </c>
      <c r="C74" s="15">
        <v>0.81131173184357541</v>
      </c>
      <c r="D74" s="15">
        <f t="shared" si="4"/>
        <v>0.95899731896403717</v>
      </c>
      <c r="F74" s="16">
        <f t="shared" si="5"/>
        <v>0.78</v>
      </c>
      <c r="G74" s="16">
        <f t="shared" si="6"/>
        <v>0.74801790879194907</v>
      </c>
    </row>
    <row r="75" spans="2:7" x14ac:dyDescent="0.35">
      <c r="B75" s="10">
        <v>69</v>
      </c>
      <c r="C75" s="15">
        <v>0.81131173184357541</v>
      </c>
      <c r="D75" s="15">
        <f t="shared" si="4"/>
        <v>0.95899731896403717</v>
      </c>
      <c r="F75" s="16">
        <f t="shared" si="5"/>
        <v>0.78</v>
      </c>
      <c r="G75" s="16">
        <f t="shared" si="6"/>
        <v>0.74801790879194907</v>
      </c>
    </row>
    <row r="76" spans="2:7" x14ac:dyDescent="0.35">
      <c r="B76" s="10">
        <v>70</v>
      </c>
      <c r="C76" s="15">
        <v>0.81131173184357541</v>
      </c>
      <c r="D76" s="15">
        <f t="shared" si="4"/>
        <v>0.95899731896403717</v>
      </c>
      <c r="F76" s="16">
        <f t="shared" si="5"/>
        <v>0.78</v>
      </c>
      <c r="G76" s="16">
        <f t="shared" si="6"/>
        <v>0.74801790879194907</v>
      </c>
    </row>
    <row r="77" spans="2:7" x14ac:dyDescent="0.35">
      <c r="B77" s="10">
        <v>71</v>
      </c>
      <c r="C77" s="15">
        <v>0.80833333333333335</v>
      </c>
      <c r="D77" s="15">
        <f t="shared" si="4"/>
        <v>0.95547675334909377</v>
      </c>
      <c r="F77" s="16">
        <f t="shared" si="5"/>
        <v>0.78</v>
      </c>
      <c r="G77" s="16">
        <f t="shared" si="6"/>
        <v>0.74527186761229314</v>
      </c>
    </row>
    <row r="78" spans="2:7" x14ac:dyDescent="0.35">
      <c r="B78" s="10">
        <v>72</v>
      </c>
      <c r="C78" s="15">
        <v>0.80833333333333335</v>
      </c>
      <c r="D78" s="15">
        <f t="shared" si="4"/>
        <v>0.95547675334909377</v>
      </c>
      <c r="F78" s="16">
        <f t="shared" si="5"/>
        <v>0.78</v>
      </c>
      <c r="G78" s="16">
        <f t="shared" si="6"/>
        <v>0.74527186761229314</v>
      </c>
    </row>
    <row r="79" spans="2:7" x14ac:dyDescent="0.35">
      <c r="B79" s="10">
        <v>73</v>
      </c>
      <c r="C79" s="15">
        <v>0.80833333333333335</v>
      </c>
      <c r="D79" s="15">
        <f t="shared" si="4"/>
        <v>0.95547675334909377</v>
      </c>
      <c r="F79" s="16">
        <f t="shared" si="5"/>
        <v>0.78</v>
      </c>
      <c r="G79" s="16">
        <f t="shared" si="6"/>
        <v>0.74527186761229314</v>
      </c>
    </row>
    <row r="80" spans="2:7" x14ac:dyDescent="0.35">
      <c r="B80" s="10">
        <v>74</v>
      </c>
      <c r="C80" s="15">
        <v>0.80833333333333335</v>
      </c>
      <c r="D80" s="15">
        <f t="shared" si="4"/>
        <v>0.95547675334909377</v>
      </c>
      <c r="F80" s="16">
        <f t="shared" si="5"/>
        <v>0.78</v>
      </c>
      <c r="G80" s="16">
        <f t="shared" si="6"/>
        <v>0.74527186761229314</v>
      </c>
    </row>
    <row r="81" spans="2:7" x14ac:dyDescent="0.35">
      <c r="B81" s="10">
        <v>75</v>
      </c>
      <c r="C81" s="15">
        <v>0.80833333333333335</v>
      </c>
      <c r="D81" s="15">
        <f t="shared" si="4"/>
        <v>0.95547675334909377</v>
      </c>
      <c r="F81" s="16">
        <f t="shared" si="5"/>
        <v>0.78</v>
      </c>
      <c r="G81" s="16">
        <f t="shared" si="6"/>
        <v>0.74527186761229314</v>
      </c>
    </row>
    <row r="82" spans="2:7" x14ac:dyDescent="0.35">
      <c r="B82" s="10">
        <v>76</v>
      </c>
      <c r="C82" s="15">
        <v>0.80833333333333335</v>
      </c>
      <c r="D82" s="15">
        <f t="shared" si="4"/>
        <v>0.95547675334909377</v>
      </c>
      <c r="F82" s="16">
        <f t="shared" si="5"/>
        <v>0.78</v>
      </c>
      <c r="G82" s="16">
        <f t="shared" si="6"/>
        <v>0.74527186761229314</v>
      </c>
    </row>
    <row r="83" spans="2:7" x14ac:dyDescent="0.35">
      <c r="B83" s="10">
        <v>77</v>
      </c>
      <c r="C83" s="15">
        <v>0.80833333333333335</v>
      </c>
      <c r="D83" s="15">
        <f t="shared" si="4"/>
        <v>0.95547675334909377</v>
      </c>
      <c r="F83" s="16">
        <f t="shared" si="5"/>
        <v>0.78</v>
      </c>
      <c r="G83" s="16">
        <f t="shared" si="6"/>
        <v>0.74527186761229314</v>
      </c>
    </row>
    <row r="84" spans="2:7" x14ac:dyDescent="0.35">
      <c r="B84" s="10">
        <v>78</v>
      </c>
      <c r="C84" s="15">
        <v>0.80833333333333335</v>
      </c>
      <c r="D84" s="15">
        <f t="shared" si="4"/>
        <v>0.95547675334909377</v>
      </c>
      <c r="F84" s="16">
        <f t="shared" si="5"/>
        <v>0.78</v>
      </c>
      <c r="G84" s="16">
        <f t="shared" si="6"/>
        <v>0.74527186761229314</v>
      </c>
    </row>
    <row r="85" spans="2:7" x14ac:dyDescent="0.35">
      <c r="B85" s="10">
        <v>79</v>
      </c>
      <c r="C85" s="15">
        <v>0.80833333333333335</v>
      </c>
      <c r="D85" s="15">
        <f t="shared" si="4"/>
        <v>0.95547675334909377</v>
      </c>
      <c r="F85" s="16">
        <f t="shared" si="5"/>
        <v>0.78</v>
      </c>
      <c r="G85" s="16">
        <f t="shared" si="6"/>
        <v>0.74527186761229314</v>
      </c>
    </row>
    <row r="86" spans="2:7" x14ac:dyDescent="0.35">
      <c r="B86" s="10">
        <v>80</v>
      </c>
      <c r="C86" s="15">
        <v>0.80833333333333335</v>
      </c>
      <c r="D86" s="15">
        <f t="shared" si="4"/>
        <v>0.95547675334909377</v>
      </c>
      <c r="F86" s="16">
        <f t="shared" si="5"/>
        <v>0.78</v>
      </c>
      <c r="G86" s="16">
        <f t="shared" si="6"/>
        <v>0.74527186761229314</v>
      </c>
    </row>
    <row r="87" spans="2:7" x14ac:dyDescent="0.35">
      <c r="B87" s="10">
        <v>81</v>
      </c>
      <c r="C87" s="15">
        <v>0.73</v>
      </c>
      <c r="D87" s="15">
        <f t="shared" si="4"/>
        <v>0.86288416075650121</v>
      </c>
      <c r="F87" s="16">
        <f t="shared" si="5"/>
        <v>0.78</v>
      </c>
      <c r="G87" s="16">
        <f t="shared" si="6"/>
        <v>0.67304964539007095</v>
      </c>
    </row>
    <row r="88" spans="2:7" x14ac:dyDescent="0.35">
      <c r="B88" s="10">
        <v>82</v>
      </c>
      <c r="C88" s="15">
        <v>0.73</v>
      </c>
      <c r="D88" s="15">
        <f t="shared" si="4"/>
        <v>0.86288416075650121</v>
      </c>
      <c r="F88" s="16">
        <f t="shared" si="5"/>
        <v>0.78</v>
      </c>
      <c r="G88" s="16">
        <f t="shared" si="6"/>
        <v>0.67304964539007095</v>
      </c>
    </row>
    <row r="89" spans="2:7" x14ac:dyDescent="0.35">
      <c r="B89" s="10">
        <v>83</v>
      </c>
      <c r="C89" s="15">
        <v>0.73</v>
      </c>
      <c r="D89" s="15">
        <f t="shared" si="4"/>
        <v>0.86288416075650121</v>
      </c>
      <c r="F89" s="16">
        <f t="shared" si="5"/>
        <v>0.78</v>
      </c>
      <c r="G89" s="16">
        <f t="shared" si="6"/>
        <v>0.67304964539007095</v>
      </c>
    </row>
    <row r="90" spans="2:7" x14ac:dyDescent="0.35">
      <c r="B90" s="10">
        <v>84</v>
      </c>
      <c r="C90" s="15">
        <v>0.73</v>
      </c>
      <c r="D90" s="15">
        <f t="shared" si="4"/>
        <v>0.86288416075650121</v>
      </c>
      <c r="F90" s="16">
        <f t="shared" si="5"/>
        <v>0.78</v>
      </c>
      <c r="G90" s="16">
        <f t="shared" si="6"/>
        <v>0.67304964539007095</v>
      </c>
    </row>
    <row r="91" spans="2:7" x14ac:dyDescent="0.35">
      <c r="B91" s="10">
        <v>85</v>
      </c>
      <c r="C91" s="15">
        <v>0.73</v>
      </c>
      <c r="D91" s="15">
        <f t="shared" si="4"/>
        <v>0.86288416075650121</v>
      </c>
      <c r="F91" s="16">
        <f t="shared" si="5"/>
        <v>0.78</v>
      </c>
      <c r="G91" s="16">
        <f t="shared" si="6"/>
        <v>0.67304964539007095</v>
      </c>
    </row>
    <row r="92" spans="2:7" x14ac:dyDescent="0.35">
      <c r="B92" s="10">
        <v>86</v>
      </c>
      <c r="C92" s="15">
        <v>0.73</v>
      </c>
      <c r="D92" s="15">
        <f t="shared" si="4"/>
        <v>0.86288416075650121</v>
      </c>
      <c r="F92" s="16">
        <f t="shared" si="5"/>
        <v>0.78</v>
      </c>
      <c r="G92" s="16">
        <f t="shared" si="6"/>
        <v>0.67304964539007095</v>
      </c>
    </row>
    <row r="93" spans="2:7" x14ac:dyDescent="0.35">
      <c r="B93" s="10">
        <v>87</v>
      </c>
      <c r="C93" s="15">
        <v>0.73</v>
      </c>
      <c r="D93" s="15">
        <f t="shared" si="4"/>
        <v>0.86288416075650121</v>
      </c>
      <c r="F93" s="16">
        <f t="shared" si="5"/>
        <v>0.78</v>
      </c>
      <c r="G93" s="16">
        <f t="shared" si="6"/>
        <v>0.67304964539007095</v>
      </c>
    </row>
    <row r="94" spans="2:7" x14ac:dyDescent="0.35">
      <c r="B94" s="10">
        <v>88</v>
      </c>
      <c r="C94" s="15">
        <v>0.73</v>
      </c>
      <c r="D94" s="15">
        <f t="shared" si="4"/>
        <v>0.86288416075650121</v>
      </c>
      <c r="F94" s="16">
        <f t="shared" si="5"/>
        <v>0.78</v>
      </c>
      <c r="G94" s="16">
        <f t="shared" si="6"/>
        <v>0.67304964539007095</v>
      </c>
    </row>
    <row r="95" spans="2:7" x14ac:dyDescent="0.35">
      <c r="B95" s="10">
        <v>89</v>
      </c>
      <c r="C95" s="15">
        <v>0.73</v>
      </c>
      <c r="D95" s="15">
        <f t="shared" si="4"/>
        <v>0.86288416075650121</v>
      </c>
      <c r="F95" s="16">
        <f t="shared" si="5"/>
        <v>0.78</v>
      </c>
      <c r="G95" s="16">
        <f t="shared" si="6"/>
        <v>0.67304964539007095</v>
      </c>
    </row>
    <row r="96" spans="2:7" x14ac:dyDescent="0.35">
      <c r="B96" s="10">
        <v>90</v>
      </c>
      <c r="C96" s="15">
        <v>0.73</v>
      </c>
      <c r="D96" s="15">
        <f t="shared" si="4"/>
        <v>0.86288416075650121</v>
      </c>
      <c r="F96" s="16">
        <f t="shared" si="5"/>
        <v>0.78</v>
      </c>
      <c r="G96" s="16">
        <f t="shared" si="6"/>
        <v>0.67304964539007095</v>
      </c>
    </row>
    <row r="97" spans="2:7" x14ac:dyDescent="0.35">
      <c r="B97" s="10">
        <v>91</v>
      </c>
      <c r="C97" s="15">
        <v>0.73</v>
      </c>
      <c r="D97" s="15">
        <f t="shared" si="4"/>
        <v>0.86288416075650121</v>
      </c>
      <c r="F97" s="16">
        <f t="shared" si="5"/>
        <v>0.78</v>
      </c>
      <c r="G97" s="16">
        <f t="shared" si="6"/>
        <v>0.67304964539007095</v>
      </c>
    </row>
    <row r="98" spans="2:7" x14ac:dyDescent="0.35">
      <c r="B98" s="10">
        <v>92</v>
      </c>
      <c r="C98" s="15">
        <v>0.73</v>
      </c>
      <c r="D98" s="15">
        <f t="shared" si="4"/>
        <v>0.86288416075650121</v>
      </c>
      <c r="F98" s="16">
        <f t="shared" si="5"/>
        <v>0.78</v>
      </c>
      <c r="G98" s="16">
        <f t="shared" si="6"/>
        <v>0.67304964539007095</v>
      </c>
    </row>
    <row r="99" spans="2:7" x14ac:dyDescent="0.35">
      <c r="B99" s="10">
        <v>93</v>
      </c>
      <c r="C99" s="15">
        <v>0.73</v>
      </c>
      <c r="D99" s="15">
        <f t="shared" si="4"/>
        <v>0.86288416075650121</v>
      </c>
      <c r="F99" s="16">
        <f t="shared" si="5"/>
        <v>0.78</v>
      </c>
      <c r="G99" s="16">
        <f t="shared" si="6"/>
        <v>0.67304964539007095</v>
      </c>
    </row>
    <row r="100" spans="2:7" x14ac:dyDescent="0.35">
      <c r="B100" s="10">
        <v>94</v>
      </c>
      <c r="C100" s="15">
        <v>0.73</v>
      </c>
      <c r="D100" s="15">
        <f t="shared" si="4"/>
        <v>0.86288416075650121</v>
      </c>
      <c r="F100" s="16">
        <f t="shared" si="5"/>
        <v>0.78</v>
      </c>
      <c r="G100" s="16">
        <f t="shared" si="6"/>
        <v>0.67304964539007095</v>
      </c>
    </row>
    <row r="101" spans="2:7" x14ac:dyDescent="0.35">
      <c r="B101" s="10">
        <v>95</v>
      </c>
      <c r="C101" s="15">
        <v>0.73</v>
      </c>
      <c r="D101" s="15">
        <f t="shared" si="4"/>
        <v>0.86288416075650121</v>
      </c>
      <c r="F101" s="16">
        <f t="shared" si="5"/>
        <v>0.78</v>
      </c>
      <c r="G101" s="16">
        <f t="shared" si="6"/>
        <v>0.67304964539007095</v>
      </c>
    </row>
    <row r="102" spans="2:7" x14ac:dyDescent="0.35">
      <c r="B102" s="10">
        <v>96</v>
      </c>
      <c r="C102" s="15">
        <v>0.73</v>
      </c>
      <c r="D102" s="15">
        <f t="shared" ref="D102:D112" si="7">C102/_xlfn.XLOOKUP(ROUND($B$3,0),$B$6:$B$112,$C$6:$C$112,,0,)</f>
        <v>0.86288416075650121</v>
      </c>
      <c r="F102" s="16">
        <f t="shared" si="5"/>
        <v>0.78</v>
      </c>
      <c r="G102" s="16">
        <f t="shared" si="6"/>
        <v>0.67304964539007095</v>
      </c>
    </row>
    <row r="103" spans="2:7" x14ac:dyDescent="0.35">
      <c r="B103" s="10">
        <v>97</v>
      </c>
      <c r="C103" s="15">
        <v>0.73</v>
      </c>
      <c r="D103" s="15">
        <f t="shared" si="7"/>
        <v>0.86288416075650121</v>
      </c>
      <c r="F103" s="16">
        <f t="shared" si="5"/>
        <v>0.78</v>
      </c>
      <c r="G103" s="16">
        <f t="shared" si="6"/>
        <v>0.67304964539007095</v>
      </c>
    </row>
    <row r="104" spans="2:7" x14ac:dyDescent="0.35">
      <c r="B104" s="10">
        <v>98</v>
      </c>
      <c r="C104" s="15">
        <v>0.73</v>
      </c>
      <c r="D104" s="15">
        <f t="shared" si="7"/>
        <v>0.86288416075650121</v>
      </c>
      <c r="F104" s="16">
        <f t="shared" si="5"/>
        <v>0.78</v>
      </c>
      <c r="G104" s="16">
        <f t="shared" si="6"/>
        <v>0.67304964539007095</v>
      </c>
    </row>
    <row r="105" spans="2:7" x14ac:dyDescent="0.35">
      <c r="B105" s="10">
        <v>99</v>
      </c>
      <c r="C105" s="15">
        <v>0.73</v>
      </c>
      <c r="D105" s="15">
        <f t="shared" si="7"/>
        <v>0.86288416075650121</v>
      </c>
      <c r="F105" s="16">
        <f t="shared" si="5"/>
        <v>0.78</v>
      </c>
      <c r="G105" s="16">
        <f t="shared" si="6"/>
        <v>0.67304964539007095</v>
      </c>
    </row>
    <row r="106" spans="2:7" x14ac:dyDescent="0.35">
      <c r="B106" s="10">
        <v>100</v>
      </c>
      <c r="C106" s="15">
        <v>0.73</v>
      </c>
      <c r="D106" s="15">
        <f t="shared" si="7"/>
        <v>0.86288416075650121</v>
      </c>
      <c r="F106" s="16">
        <f t="shared" si="5"/>
        <v>0.78</v>
      </c>
      <c r="G106" s="16">
        <f t="shared" si="6"/>
        <v>0.67304964539007095</v>
      </c>
    </row>
    <row r="107" spans="2:7" x14ac:dyDescent="0.35">
      <c r="B107" s="10">
        <v>101</v>
      </c>
      <c r="C107" s="15">
        <v>0.73</v>
      </c>
      <c r="D107" s="15">
        <f t="shared" si="7"/>
        <v>0.86288416075650121</v>
      </c>
      <c r="F107" s="16">
        <f t="shared" si="5"/>
        <v>0.78</v>
      </c>
      <c r="G107" s="16">
        <f t="shared" si="6"/>
        <v>0.67304964539007095</v>
      </c>
    </row>
    <row r="108" spans="2:7" x14ac:dyDescent="0.35">
      <c r="B108" s="10">
        <v>102</v>
      </c>
      <c r="C108" s="15">
        <v>0.73</v>
      </c>
      <c r="D108" s="15">
        <f t="shared" si="7"/>
        <v>0.86288416075650121</v>
      </c>
      <c r="F108" s="16">
        <f t="shared" si="5"/>
        <v>0.78</v>
      </c>
      <c r="G108" s="16">
        <f t="shared" si="6"/>
        <v>0.67304964539007095</v>
      </c>
    </row>
    <row r="109" spans="2:7" x14ac:dyDescent="0.35">
      <c r="B109" s="10">
        <v>103</v>
      </c>
      <c r="C109" s="15">
        <v>0.73</v>
      </c>
      <c r="D109" s="15">
        <f t="shared" si="7"/>
        <v>0.86288416075650121</v>
      </c>
      <c r="F109" s="16">
        <f t="shared" si="5"/>
        <v>0.78</v>
      </c>
      <c r="G109" s="16">
        <f t="shared" si="6"/>
        <v>0.67304964539007095</v>
      </c>
    </row>
    <row r="110" spans="2:7" x14ac:dyDescent="0.35">
      <c r="B110" s="10">
        <v>104</v>
      </c>
      <c r="C110" s="15">
        <v>0.73</v>
      </c>
      <c r="D110" s="15">
        <f t="shared" si="7"/>
        <v>0.86288416075650121</v>
      </c>
      <c r="F110" s="16">
        <f t="shared" si="5"/>
        <v>0.78</v>
      </c>
      <c r="G110" s="16">
        <f t="shared" si="6"/>
        <v>0.67304964539007095</v>
      </c>
    </row>
    <row r="111" spans="2:7" x14ac:dyDescent="0.35">
      <c r="B111" s="10">
        <v>105</v>
      </c>
      <c r="C111" s="15">
        <v>0.73</v>
      </c>
      <c r="D111" s="15">
        <f t="shared" si="7"/>
        <v>0.86288416075650121</v>
      </c>
      <c r="F111" s="16">
        <f t="shared" si="5"/>
        <v>0.78</v>
      </c>
      <c r="G111" s="16">
        <f t="shared" si="6"/>
        <v>0.67304964539007095</v>
      </c>
    </row>
    <row r="112" spans="2:7" x14ac:dyDescent="0.35">
      <c r="B112" s="10">
        <v>106</v>
      </c>
      <c r="C112" s="15">
        <v>0.73</v>
      </c>
      <c r="D112" s="15">
        <f t="shared" si="7"/>
        <v>0.86288416075650121</v>
      </c>
      <c r="F112" s="16">
        <f t="shared" si="5"/>
        <v>0.78</v>
      </c>
      <c r="G112" s="16">
        <f t="shared" si="6"/>
        <v>0.67304964539007095</v>
      </c>
    </row>
  </sheetData>
  <mergeCells count="3">
    <mergeCell ref="B2:G2"/>
    <mergeCell ref="C3:D3"/>
    <mergeCell ref="E1:G1"/>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ADC8-A915-4EA8-8CF4-53DB77F4E601}">
  <dimension ref="B1:I17"/>
  <sheetViews>
    <sheetView showGridLines="0" zoomScaleNormal="100" workbookViewId="0">
      <selection activeCell="C29" sqref="C29"/>
    </sheetView>
  </sheetViews>
  <sheetFormatPr baseColWidth="10" defaultColWidth="10.81640625" defaultRowHeight="13" x14ac:dyDescent="0.3"/>
  <cols>
    <col min="1" max="1" width="4" style="27" customWidth="1"/>
    <col min="2" max="2" width="65.453125" style="27" customWidth="1"/>
    <col min="3" max="3" width="10.81640625" style="27"/>
    <col min="4" max="4" width="12.7265625" style="27" customWidth="1"/>
    <col min="5" max="16384" width="10.81640625" style="27"/>
  </cols>
  <sheetData>
    <row r="1" spans="2:9" ht="83.15" customHeight="1" thickBot="1" x14ac:dyDescent="0.35"/>
    <row r="2" spans="2:9" ht="13.5" thickBot="1" x14ac:dyDescent="0.35">
      <c r="B2" s="26" t="s">
        <v>30</v>
      </c>
      <c r="C2" s="30">
        <v>0.85</v>
      </c>
      <c r="D2" s="35" t="str">
        <f>IF(C2&gt;(_xlfn.XLOOKUP(ROUND(D4,0),'Expected remaining QALYs'!$B$4:$B$110,'Expected remaining QALYs'!$E$4:$E$110)),"adjusted","not adjusted")</f>
        <v>adjusted</v>
      </c>
      <c r="E2" s="27" t="s">
        <v>27</v>
      </c>
    </row>
    <row r="3" spans="2:9" ht="13.5" thickBot="1" x14ac:dyDescent="0.35"/>
    <row r="4" spans="2:9" ht="13.5" thickBot="1" x14ac:dyDescent="0.35">
      <c r="B4" s="17" t="s">
        <v>1</v>
      </c>
      <c r="C4" s="18" t="s">
        <v>13</v>
      </c>
      <c r="D4" s="18">
        <v>50</v>
      </c>
      <c r="E4" s="27" t="s">
        <v>28</v>
      </c>
    </row>
    <row r="5" spans="2:9" ht="26.5" thickBot="1" x14ac:dyDescent="0.35">
      <c r="B5" s="19" t="s">
        <v>25</v>
      </c>
      <c r="C5" s="20" t="s">
        <v>15</v>
      </c>
      <c r="D5" s="21">
        <f>_xlfn.XLOOKUP(ROUND(D4,0),'Expected remaining QALYs'!$B$4:$B$110,'Expected remaining QALYs'!$D$4:$D$110,)</f>
        <v>27.37</v>
      </c>
    </row>
    <row r="6" spans="2:9" ht="26.5" thickBot="1" x14ac:dyDescent="0.35">
      <c r="B6" s="19" t="s">
        <v>33</v>
      </c>
      <c r="C6" s="20" t="s">
        <v>16</v>
      </c>
      <c r="D6" s="21">
        <v>7.3</v>
      </c>
      <c r="E6" s="28" t="s">
        <v>29</v>
      </c>
    </row>
    <row r="7" spans="2:9" ht="28" customHeight="1" thickBot="1" x14ac:dyDescent="0.35">
      <c r="B7" s="19" t="s">
        <v>34</v>
      </c>
      <c r="C7" s="20" t="s">
        <v>17</v>
      </c>
      <c r="D7" s="22" t="str">
        <f>IF(D2="adjusted","("&amp;ROUND(D6*(_xlfn.XLOOKUP(ROUND(D4,0),'Expected remaining QALYs'!$B$4:$B$110,'Expected remaining QALYs'!$E$4:$E$110))/C2,1)&amp;")","-")</f>
        <v>(7,3)</v>
      </c>
    </row>
    <row r="8" spans="2:9" ht="34.5" customHeight="1" thickBot="1" x14ac:dyDescent="0.35">
      <c r="B8" s="23" t="s">
        <v>26</v>
      </c>
      <c r="C8" s="24" t="s">
        <v>31</v>
      </c>
      <c r="D8" s="25" t="str">
        <f>ROUND(D5-D6,1)&amp;IF(D2="adjusted"," ("&amp;ROUND(D5-(D6*((_xlfn.XLOOKUP(ROUND(D4,0),'Expected remaining QALYs'!$B$4:$B$110,'Expected remaining QALYs'!$E$4:$E$110)))/C2),1)&amp;")","")</f>
        <v>20,1 (20,1)</v>
      </c>
      <c r="G8" s="29"/>
      <c r="H8" s="31"/>
      <c r="I8" s="32"/>
    </row>
    <row r="9" spans="2:9" x14ac:dyDescent="0.3">
      <c r="F9" s="29"/>
    </row>
    <row r="10" spans="2:9" ht="13.5" thickBot="1" x14ac:dyDescent="0.35"/>
    <row r="11" spans="2:9" ht="13.5" thickBot="1" x14ac:dyDescent="0.35">
      <c r="B11" s="26" t="s">
        <v>32</v>
      </c>
      <c r="C11" s="30">
        <v>0.85</v>
      </c>
      <c r="D11" s="35" t="str">
        <f>IF(C11&gt;(_xlfn.XLOOKUP(ROUND(D13,0),'Expected remaining QALYs'!$B$4:$B$110,'Expected remaining QALYs'!$E$4:$E$110)),"justeres","justeres ikke")</f>
        <v>justeres</v>
      </c>
      <c r="E11" s="27" t="s">
        <v>21</v>
      </c>
    </row>
    <row r="12" spans="2:9" ht="13.5" thickBot="1" x14ac:dyDescent="0.35"/>
    <row r="13" spans="2:9" ht="13.5" thickBot="1" x14ac:dyDescent="0.35">
      <c r="B13" s="17" t="s">
        <v>12</v>
      </c>
      <c r="C13" s="18" t="s">
        <v>13</v>
      </c>
      <c r="D13" s="18">
        <v>50</v>
      </c>
      <c r="E13" s="27" t="s">
        <v>22</v>
      </c>
    </row>
    <row r="14" spans="2:9" ht="26.5" thickBot="1" x14ac:dyDescent="0.35">
      <c r="B14" s="19" t="s">
        <v>14</v>
      </c>
      <c r="C14" s="20" t="s">
        <v>15</v>
      </c>
      <c r="D14" s="21">
        <f>_xlfn.XLOOKUP(ROUND(D13,0),'Expected remaining QALYs'!$B$4:$B$110,'Expected remaining QALYs'!$D$4:$D$110,)</f>
        <v>27.37</v>
      </c>
    </row>
    <row r="15" spans="2:9" ht="26.5" thickBot="1" x14ac:dyDescent="0.35">
      <c r="B15" s="19" t="s">
        <v>23</v>
      </c>
      <c r="C15" s="20" t="s">
        <v>16</v>
      </c>
      <c r="D15" s="21">
        <v>7.3</v>
      </c>
      <c r="E15" s="28" t="s">
        <v>20</v>
      </c>
    </row>
    <row r="16" spans="2:9" ht="26.5" thickBot="1" x14ac:dyDescent="0.35">
      <c r="B16" s="19" t="s">
        <v>24</v>
      </c>
      <c r="C16" s="20" t="s">
        <v>17</v>
      </c>
      <c r="D16" s="22" t="str">
        <f>IF(D11="justeres","("&amp;ROUND(D15*(_xlfn.XLOOKUP(ROUND(D13,0),'Expected remaining QALYs'!$B$4:$B$110,'Expected remaining QALYs'!$E$4:$E$110))/C11,1)&amp;")","-")</f>
        <v>(7,3)</v>
      </c>
    </row>
    <row r="17" spans="2:4" ht="28.5" customHeight="1" thickBot="1" x14ac:dyDescent="0.35">
      <c r="B17" s="23" t="s">
        <v>18</v>
      </c>
      <c r="C17" s="24" t="s">
        <v>19</v>
      </c>
      <c r="D17" s="25" t="str">
        <f>ROUND(D14-D15,1)&amp;IF(D11="justeres"," ("&amp;ROUND(D14-(D15*((_xlfn.XLOOKUP(ROUND(D13,0),'Expected remaining QALYs'!$B$4:$B$110,'Expected remaining QALYs'!$E$4:$E$110)))/C11),1)&amp;")","")</f>
        <v>20,1 (20,1)</v>
      </c>
    </row>
  </sheetData>
  <conditionalFormatting sqref="D7">
    <cfRule type="containsErrors" dxfId="1" priority="3">
      <formula>ISERROR(D7)</formula>
    </cfRule>
  </conditionalFormatting>
  <conditionalFormatting sqref="D16">
    <cfRule type="containsErrors" dxfId="0" priority="1">
      <formula>ISERROR(D16)</formula>
    </cfRule>
  </conditionalFormatting>
  <dataValidations count="1">
    <dataValidation type="decimal" allowBlank="1" showInputMessage="1" showErrorMessage="1" sqref="C11 C2" xr:uid="{9D97DCFF-5C29-4649-BF52-D7F95DEAEA9D}">
      <formula1>0</formula1>
      <formula2>1</formula2>
    </dataValidation>
  </dataValidation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9C59E7F35C8584FA6DDBFEBF8302E71" ma:contentTypeVersion="27" ma:contentTypeDescription="Opprett et nytt dokument." ma:contentTypeScope="" ma:versionID="f174169c38b7e10e6c63d2243839fc64">
  <xsd:schema xmlns:xsd="http://www.w3.org/2001/XMLSchema" xmlns:xs="http://www.w3.org/2001/XMLSchema" xmlns:p="http://schemas.microsoft.com/office/2006/metadata/properties" xmlns:ns2="2caa7204-c902-412c-9e38-c8859d6396fd" xmlns:ns3="4f29faa9-cb9a-49c8-bd80-5612e4f007cb" targetNamespace="http://schemas.microsoft.com/office/2006/metadata/properties" ma:root="true" ma:fieldsID="2337abca246557d01e2b9062ae7cbe7b" ns2:_="" ns3:_="">
    <xsd:import namespace="2caa7204-c902-412c-9e38-c8859d6396fd"/>
    <xsd:import namespace="4f29faa9-cb9a-49c8-bd80-5612e4f007cb"/>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Innhold"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Kommentar" minOccurs="0"/>
                <xsd:element ref="ns3:_Flow_SignoffStatus" minOccurs="0"/>
                <xsd:element ref="ns3:MediaServiceLocation" minOccurs="0"/>
                <xsd:element ref="ns2:TaxKeywordTaxHTField" minOccurs="0"/>
                <xsd:element ref="ns2:TaxCatchAll" minOccurs="0"/>
                <xsd:element ref="ns3:Forh_x00e5_ndsvisning"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a7204-c902-412c-9e38-c8859d6396fd"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KeywordTaxHTField" ma:index="28" nillable="true" ma:taxonomy="true" ma:internalName="TaxKeywordTaxHTField" ma:taxonomyFieldName="TaxKeyword" ma:displayName="Organisasjonsnøkkelord" ma:fieldId="{23f27201-bee3-471e-b2e7-b64fd8b7ca38}" ma:taxonomyMulti="true" ma:sspId="5a128127-ad65-419f-a2b4-8f132ea9a5d7" ma:termSetId="00000000-0000-0000-0000-000000000000" ma:anchorId="00000000-0000-0000-0000-000000000000" ma:open="true" ma:isKeyword="true">
      <xsd:complexType>
        <xsd:sequence>
          <xsd:element ref="pc:Terms" minOccurs="0" maxOccurs="1"/>
        </xsd:sequence>
      </xsd:complexType>
    </xsd:element>
    <xsd:element name="TaxCatchAll" ma:index="29" nillable="true" ma:displayName="Taxonomy Catch All Column" ma:hidden="true" ma:list="{52c07687-bc39-4f99-852c-05aad6c3df0a}" ma:internalName="TaxCatchAll" ma:showField="CatchAllData" ma:web="2caa7204-c902-412c-9e38-c8859d6396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29faa9-cb9a-49c8-bd80-5612e4f007c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Innhold" ma:index="17" nillable="true" ma:displayName="Innhold" ma:format="Dropdown" ma:internalName="Innhold">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Kommentar" ma:index="24" nillable="true" ma:displayName="Kommentar" ma:description="hva skal være her?" ma:format="Dropdown" ma:internalName="Kommentar">
      <xsd:simpleType>
        <xsd:restriction base="dms:Text">
          <xsd:maxLength value="255"/>
        </xsd:restriction>
      </xsd:simpleType>
    </xsd:element>
    <xsd:element name="_Flow_SignoffStatus" ma:index="25" nillable="true" ma:displayName="Godkjenningsstatus" ma:internalName="Godkjenningsstatus">
      <xsd:simpleType>
        <xsd:restriction base="dms:Text"/>
      </xsd:simpleType>
    </xsd:element>
    <xsd:element name="MediaServiceLocation" ma:index="26" nillable="true" ma:displayName="Location" ma:internalName="MediaServiceLocation" ma:readOnly="true">
      <xsd:simpleType>
        <xsd:restriction base="dms:Text"/>
      </xsd:simpleType>
    </xsd:element>
    <xsd:element name="Forh_x00e5_ndsvisning" ma:index="30" nillable="true" ma:displayName="Forhåndsvisning" ma:format="Dropdown" ma:internalName="Forh_x00e5_ndsvisning">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LVArkivLagring xmlns="2caa7204-c902-412c-9e38-c8859d6396fd">Fast</SLVArkivLagring>
    <lcf76f155ced4ddcb4097134ff3c332f xmlns="4f29faa9-cb9a-49c8-bd80-5612e4f007cb">
      <Terms xmlns="http://schemas.microsoft.com/office/infopath/2007/PartnerControls"/>
    </lcf76f155ced4ddcb4097134ff3c332f>
    <SlvArkivStatus xmlns="2caa7204-c902-412c-9e38-c8859d6396fd" xsi:nil="true"/>
    <TaxCatchAll xmlns="2caa7204-c902-412c-9e38-c8859d6396fd" xsi:nil="true"/>
    <SLVArkivKonfidensialitet xmlns="2caa7204-c902-412c-9e38-c8859d6396fd">Intern</SLVArkivKonfidensialitet>
    <TaxKeywordTaxHTField xmlns="2caa7204-c902-412c-9e38-c8859d6396fd">
      <Terms xmlns="http://schemas.microsoft.com/office/infopath/2007/PartnerControls"/>
    </TaxKeywordTaxHTField>
    <Forh_x00e5_ndsvisning xmlns="4f29faa9-cb9a-49c8-bd80-5612e4f007cb" xsi:nil="true"/>
    <Innhold xmlns="4f29faa9-cb9a-49c8-bd80-5612e4f007cb" xsi:nil="true"/>
    <Kommentar xmlns="4f29faa9-cb9a-49c8-bd80-5612e4f007cb" xsi:nil="true"/>
    <_Flow_SignoffStatus xmlns="4f29faa9-cb9a-49c8-bd80-5612e4f007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3FDF6-139E-43AF-BA1E-B6442DF13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aa7204-c902-412c-9e38-c8859d6396fd"/>
    <ds:schemaRef ds:uri="4f29faa9-cb9a-49c8-bd80-5612e4f007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B6005B-2B26-4D32-AF16-B80D1015A30B}">
  <ds:schemaRefs>
    <ds:schemaRef ds:uri="http://schemas.microsoft.com/office/2006/documentManagement/types"/>
    <ds:schemaRef ds:uri="http://schemas.openxmlformats.org/package/2006/metadata/core-properties"/>
    <ds:schemaRef ds:uri="http://purl.org/dc/elements/1.1/"/>
    <ds:schemaRef ds:uri="bd9bffa9-21c6-4c36-b41b-047ee449c372"/>
    <ds:schemaRef ds:uri="http://schemas.microsoft.com/office/2006/metadata/properties"/>
    <ds:schemaRef ds:uri="http://purl.org/dc/terms/"/>
    <ds:schemaRef ds:uri="ff00624c-95ca-4ccb-8537-9200aca21ca0"/>
    <ds:schemaRef ds:uri="http://schemas.microsoft.com/office/infopath/2007/PartnerControls"/>
    <ds:schemaRef ds:uri="http://www.w3.org/XML/1998/namespace"/>
    <ds:schemaRef ds:uri="http://purl.org/dc/dcmitype/"/>
    <ds:schemaRef ds:uri="2caa7204-c902-412c-9e38-c8859d6396fd"/>
    <ds:schemaRef ds:uri="4f29faa9-cb9a-49c8-bd80-5612e4f007cb"/>
  </ds:schemaRefs>
</ds:datastoreItem>
</file>

<file path=customXml/itemProps3.xml><?xml version="1.0" encoding="utf-8"?>
<ds:datastoreItem xmlns:ds="http://schemas.openxmlformats.org/officeDocument/2006/customXml" ds:itemID="{F199DF33-5CCC-4AF1-8502-27919211DD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Cover</vt:lpstr>
      <vt:lpstr>Expected remaining QALYs</vt:lpstr>
      <vt:lpstr>Age adjustment index</vt:lpstr>
      <vt:lpstr>Severity calculation (AS)</vt:lpstr>
    </vt:vector>
  </TitlesOfParts>
  <Manager/>
  <Company>Statens Legemiddelverk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Håvard Haugnes</dc:creator>
  <cp:keywords/>
  <dc:description/>
  <cp:lastModifiedBy>Ingrid Albert</cp:lastModifiedBy>
  <cp:revision/>
  <dcterms:created xsi:type="dcterms:W3CDTF">2023-05-11T13:03:09Z</dcterms:created>
  <dcterms:modified xsi:type="dcterms:W3CDTF">2024-05-10T08:55:32Z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0x01010089C59E7F35C8584FA6DDBFEBF8302E71</vt:lpwstr>
  </property>
  <property fmtid="{D5CDD505-2E9C-101B-9397-08002B2CF9AE}" pid="3" name="MediaServiceImageTags">
    <vt:lpwstr/>
  </property>
  <property fmtid="{D5CDD505-2E9C-101B-9397-08002B2CF9AE}" pid="4" name="TaxKeyword">
    <vt:lpwstr/>
  </property>
</Properties>
</file>