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legemiddelverket.sharepoint.com/sites/hoc-Revideringretningslinjerogmalmetodevurde/Delte dokumenter/General/arbeidsdokumenter/Dokumenter til ferdigstilling - endelig versjon/til opplastning på nett/"/>
    </mc:Choice>
  </mc:AlternateContent>
  <xr:revisionPtr revIDLastSave="200" documentId="8_{3829C841-58EE-4B8C-8E0E-91463437757D}" xr6:coauthVersionLast="47" xr6:coauthVersionMax="47" xr10:uidLastSave="{E5C8B7FA-66A2-4F2A-9003-1CFE57B7B070}"/>
  <bookViews>
    <workbookView xWindow="-120" yWindow="-120" windowWidth="38580" windowHeight="20040" xr2:uid="{8611E705-EF34-45AF-8538-8DE3D5456FD5}"/>
  </bookViews>
  <sheets>
    <sheet name="Cover" sheetId="3" r:id="rId1"/>
    <sheet name="Expected remaining QALYs" sheetId="2" r:id="rId2"/>
    <sheet name="Age adjustment index" sheetId="1" r:id="rId3"/>
    <sheet name="Severity calculation (AS)" sheetId="4" r:id="rId4"/>
  </sheets>
  <externalReferences>
    <externalReference r:id="rId5"/>
  </externalReferences>
  <definedNames>
    <definedName name="User_Age">[1]SETTINGS!$S$19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4" l="1"/>
  <c r="D2" i="4"/>
  <c r="D8" i="4" s="1"/>
  <c r="D7" i="4" l="1"/>
  <c r="D14" i="4"/>
  <c r="D11" i="4" l="1"/>
  <c r="D16" i="4" s="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6" i="1"/>
  <c r="D7" i="1"/>
  <c r="G7" i="1" s="1"/>
  <c r="D8" i="1"/>
  <c r="G8" i="1" s="1"/>
  <c r="D9" i="1"/>
  <c r="G9" i="1" s="1"/>
  <c r="D10" i="1"/>
  <c r="G10" i="1" s="1"/>
  <c r="D11" i="1"/>
  <c r="G11" i="1" s="1"/>
  <c r="D12" i="1"/>
  <c r="G12" i="1" s="1"/>
  <c r="D13" i="1"/>
  <c r="G13" i="1" s="1"/>
  <c r="D14" i="1"/>
  <c r="G14" i="1" s="1"/>
  <c r="D15" i="1"/>
  <c r="G15" i="1" s="1"/>
  <c r="D16" i="1"/>
  <c r="G16" i="1" s="1"/>
  <c r="D17" i="1"/>
  <c r="G17" i="1" s="1"/>
  <c r="D18" i="1"/>
  <c r="G18" i="1" s="1"/>
  <c r="D19" i="1"/>
  <c r="G19" i="1" s="1"/>
  <c r="D20" i="1"/>
  <c r="G20" i="1" s="1"/>
  <c r="D21" i="1"/>
  <c r="G21" i="1" s="1"/>
  <c r="D22" i="1"/>
  <c r="G22" i="1" s="1"/>
  <c r="D23" i="1"/>
  <c r="G23" i="1" s="1"/>
  <c r="D24" i="1"/>
  <c r="G24" i="1" s="1"/>
  <c r="D25" i="1"/>
  <c r="G25" i="1" s="1"/>
  <c r="D26" i="1"/>
  <c r="G26" i="1" s="1"/>
  <c r="D27" i="1"/>
  <c r="G27" i="1" s="1"/>
  <c r="D28" i="1"/>
  <c r="G28" i="1" s="1"/>
  <c r="D29" i="1"/>
  <c r="G29" i="1" s="1"/>
  <c r="D30" i="1"/>
  <c r="G30" i="1" s="1"/>
  <c r="D31" i="1"/>
  <c r="G31" i="1" s="1"/>
  <c r="D32" i="1"/>
  <c r="G32" i="1" s="1"/>
  <c r="D33" i="1"/>
  <c r="G33" i="1" s="1"/>
  <c r="D34" i="1"/>
  <c r="G34" i="1" s="1"/>
  <c r="D35" i="1"/>
  <c r="G35" i="1" s="1"/>
  <c r="D36" i="1"/>
  <c r="G36" i="1" s="1"/>
  <c r="D37" i="1"/>
  <c r="G37" i="1" s="1"/>
  <c r="D38" i="1"/>
  <c r="G38" i="1" s="1"/>
  <c r="D39" i="1"/>
  <c r="G39" i="1" s="1"/>
  <c r="D40" i="1"/>
  <c r="G40" i="1" s="1"/>
  <c r="D41" i="1"/>
  <c r="G41" i="1" s="1"/>
  <c r="D42" i="1"/>
  <c r="G42" i="1" s="1"/>
  <c r="D43" i="1"/>
  <c r="G43" i="1" s="1"/>
  <c r="D44" i="1"/>
  <c r="G44" i="1" s="1"/>
  <c r="D45" i="1"/>
  <c r="G45" i="1" s="1"/>
  <c r="D46" i="1"/>
  <c r="G46" i="1" s="1"/>
  <c r="D47" i="1"/>
  <c r="G47" i="1" s="1"/>
  <c r="D48" i="1"/>
  <c r="G48" i="1" s="1"/>
  <c r="D49" i="1"/>
  <c r="G49" i="1" s="1"/>
  <c r="D50" i="1"/>
  <c r="G50" i="1" s="1"/>
  <c r="D51" i="1"/>
  <c r="G51" i="1" s="1"/>
  <c r="D52" i="1"/>
  <c r="G52" i="1" s="1"/>
  <c r="D53" i="1"/>
  <c r="G53" i="1" s="1"/>
  <c r="D54" i="1"/>
  <c r="G54" i="1" s="1"/>
  <c r="D55" i="1"/>
  <c r="G55" i="1" s="1"/>
  <c r="D56" i="1"/>
  <c r="G56" i="1" s="1"/>
  <c r="D57" i="1"/>
  <c r="G57" i="1" s="1"/>
  <c r="D58" i="1"/>
  <c r="G58" i="1" s="1"/>
  <c r="D59" i="1"/>
  <c r="G59" i="1" s="1"/>
  <c r="D60" i="1"/>
  <c r="G60" i="1" s="1"/>
  <c r="D61" i="1"/>
  <c r="G61" i="1" s="1"/>
  <c r="D62" i="1"/>
  <c r="G62" i="1" s="1"/>
  <c r="D63" i="1"/>
  <c r="G63" i="1" s="1"/>
  <c r="D64" i="1"/>
  <c r="G64" i="1" s="1"/>
  <c r="D65" i="1"/>
  <c r="G65" i="1" s="1"/>
  <c r="D66" i="1"/>
  <c r="G66" i="1" s="1"/>
  <c r="D67" i="1"/>
  <c r="G67" i="1" s="1"/>
  <c r="D68" i="1"/>
  <c r="G68" i="1" s="1"/>
  <c r="D69" i="1"/>
  <c r="G69" i="1" s="1"/>
  <c r="D70" i="1"/>
  <c r="G70" i="1" s="1"/>
  <c r="D71" i="1"/>
  <c r="G71" i="1" s="1"/>
  <c r="D72" i="1"/>
  <c r="G72" i="1" s="1"/>
  <c r="D73" i="1"/>
  <c r="G73" i="1" s="1"/>
  <c r="D74" i="1"/>
  <c r="G74" i="1" s="1"/>
  <c r="D75" i="1"/>
  <c r="G75" i="1" s="1"/>
  <c r="D76" i="1"/>
  <c r="G76" i="1" s="1"/>
  <c r="D77" i="1"/>
  <c r="G77" i="1" s="1"/>
  <c r="D78" i="1"/>
  <c r="G78" i="1" s="1"/>
  <c r="D79" i="1"/>
  <c r="G79" i="1" s="1"/>
  <c r="D80" i="1"/>
  <c r="G80" i="1" s="1"/>
  <c r="D81" i="1"/>
  <c r="G81" i="1" s="1"/>
  <c r="D82" i="1"/>
  <c r="G82" i="1" s="1"/>
  <c r="D83" i="1"/>
  <c r="G83" i="1" s="1"/>
  <c r="D84" i="1"/>
  <c r="G84" i="1" s="1"/>
  <c r="D85" i="1"/>
  <c r="G85" i="1" s="1"/>
  <c r="D86" i="1"/>
  <c r="G86" i="1" s="1"/>
  <c r="D87" i="1"/>
  <c r="G87" i="1" s="1"/>
  <c r="D88" i="1"/>
  <c r="G88" i="1" s="1"/>
  <c r="D89" i="1"/>
  <c r="G89" i="1" s="1"/>
  <c r="D90" i="1"/>
  <c r="G90" i="1" s="1"/>
  <c r="D91" i="1"/>
  <c r="G91" i="1" s="1"/>
  <c r="D92" i="1"/>
  <c r="G92" i="1" s="1"/>
  <c r="D93" i="1"/>
  <c r="G93" i="1" s="1"/>
  <c r="D94" i="1"/>
  <c r="G94" i="1" s="1"/>
  <c r="D95" i="1"/>
  <c r="G95" i="1" s="1"/>
  <c r="D96" i="1"/>
  <c r="G96" i="1" s="1"/>
  <c r="D97" i="1"/>
  <c r="G97" i="1" s="1"/>
  <c r="D98" i="1"/>
  <c r="G98" i="1" s="1"/>
  <c r="D99" i="1"/>
  <c r="G99" i="1" s="1"/>
  <c r="D100" i="1"/>
  <c r="G100" i="1" s="1"/>
  <c r="D101" i="1"/>
  <c r="G101" i="1" s="1"/>
  <c r="D102" i="1"/>
  <c r="G102" i="1" s="1"/>
  <c r="D103" i="1"/>
  <c r="G103" i="1" s="1"/>
  <c r="D104" i="1"/>
  <c r="G104" i="1" s="1"/>
  <c r="D105" i="1"/>
  <c r="G105" i="1" s="1"/>
  <c r="D106" i="1"/>
  <c r="G106" i="1" s="1"/>
  <c r="D107" i="1"/>
  <c r="G107" i="1" s="1"/>
  <c r="D108" i="1"/>
  <c r="G108" i="1" s="1"/>
  <c r="D109" i="1"/>
  <c r="G109" i="1" s="1"/>
  <c r="D110" i="1"/>
  <c r="G110" i="1" s="1"/>
  <c r="D111" i="1"/>
  <c r="G111" i="1" s="1"/>
  <c r="D112" i="1"/>
  <c r="G112" i="1" s="1"/>
  <c r="D6" i="1"/>
  <c r="G6" i="1" s="1"/>
  <c r="D17" i="4" l="1"/>
</calcChain>
</file>

<file path=xl/sharedStrings.xml><?xml version="1.0" encoding="utf-8"?>
<sst xmlns="http://schemas.openxmlformats.org/spreadsheetml/2006/main" count="44" uniqueCount="38">
  <si>
    <t>Last updated: August 2023</t>
  </si>
  <si>
    <t>Remaining QALYs for the general population to be used for severity calculation</t>
  </si>
  <si>
    <t>Age</t>
  </si>
  <si>
    <t>Expected Remaining Life Years</t>
  </si>
  <si>
    <t>Expected remaining QALYs</t>
  </si>
  <si>
    <t>HRQoL</t>
  </si>
  <si>
    <t xml:space="preserve">  </t>
  </si>
  <si>
    <t xml:space="preserve">HRQoL - age adjustment index </t>
  </si>
  <si>
    <t>Insert the baseline age in the model</t>
  </si>
  <si>
    <t>Example HSUV:</t>
  </si>
  <si>
    <t>HRQoL for the general population</t>
  </si>
  <si>
    <t>Adjustment index</t>
  </si>
  <si>
    <t>Without age adjustment</t>
  </si>
  <si>
    <t>With age adjustment</t>
  </si>
  <si>
    <t>Alder</t>
  </si>
  <si>
    <t>A</t>
  </si>
  <si>
    <t>Forventede gjenværende QALYs for gjennomsnittspopulasjon uten sykdommen (udiskontert)</t>
  </si>
  <si>
    <r>
      <t>QALYs</t>
    </r>
    <r>
      <rPr>
        <vertAlign val="subscript"/>
        <sz val="10"/>
        <color theme="1"/>
        <rFont val="Calibri"/>
        <family val="2"/>
        <scheme val="minor"/>
      </rPr>
      <t>A</t>
    </r>
  </si>
  <si>
    <r>
      <t>P</t>
    </r>
    <r>
      <rPr>
        <vertAlign val="subscript"/>
        <sz val="10"/>
        <color theme="1"/>
        <rFont val="Calibri"/>
        <family val="2"/>
        <scheme val="minor"/>
      </rPr>
      <t>A</t>
    </r>
  </si>
  <si>
    <r>
      <t>P*</t>
    </r>
    <r>
      <rPr>
        <vertAlign val="subscript"/>
        <sz val="10"/>
        <color theme="1"/>
        <rFont val="Calibri"/>
        <family val="2"/>
        <scheme val="minor"/>
      </rPr>
      <t>A</t>
    </r>
  </si>
  <si>
    <t>Antall mistede QALYs som følge av sykdom (absolutt prognosetap)</t>
  </si>
  <si>
    <t>APT</t>
  </si>
  <si>
    <t>&lt;- referer til udiskonterte QALYs i komparator-arm i modell</t>
  </si>
  <si>
    <t>&lt;- fyll inn nyttevekten for den beste helsetilstand i modellen</t>
  </si>
  <si>
    <t>&lt;- referer til gjennomsnitt alder ved behandlingsstart i modell</t>
  </si>
  <si>
    <t>Forventet gjenværende QALYs med sykdom uten den nye behandlingen (udiskontert)</t>
  </si>
  <si>
    <t>Forventet gjenværende QALYs med sykdom uten den nye behandlingen (udiskontert) – justert</t>
  </si>
  <si>
    <t>Expected remaining QALYs for the general population without the disease (undiscounted)</t>
  </si>
  <si>
    <t>Number of lost QALYs due to the disease (absolute shortfall)</t>
  </si>
  <si>
    <t>&lt;- enter the HSUV for the best health state in the model</t>
  </si>
  <si>
    <t>&lt;- reference the mean age at treatment initiation in the model</t>
  </si>
  <si>
    <t>&lt;- reference the total undiscounted QALYs in the compator-arm in the model</t>
  </si>
  <si>
    <t>HSUV of the best health state in model</t>
  </si>
  <si>
    <t>AS</t>
  </si>
  <si>
    <t>Nyttevekt for beste helsetilstand i modellen</t>
  </si>
  <si>
    <t>This workbook accompanies the Norwegian Medicines Agency's Submission Guidelines for Single Technology Assessment of Medicinal Products. The workbook will be updated yearly, to reflect the updated SSB mortality statistics. 
The tab "Expected remainging QALYs" can be used to estimate the severity of the the condition under assessment. 
The tab "Age adjustment index" can be used in cost-effectiveness models when correcting for changing baseline quality-of-life through a lifetime horizon, relative to the general Norwegian population. 
The tab "Severity calculation (AS)" can be used to calculate the severity of the disease in terms of absolute shortfall in most cases. See chapter 13.4 in the guidelines for special cases. 
Source: SSB mortality statistics Norway 2022 - https://www.ssb.no/befolkning/fodte-og-dode/statistikk/dode</t>
  </si>
  <si>
    <t>Expected remaining QALYs for the population with the disease without the intervention under consideration (undiscounted)</t>
  </si>
  <si>
    <t>Expected remaining QALYs for the population with the disease without the intervention under consideration (undiscounted) -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</si>
</sst>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00"/>
    <numFmt numFmtId="167" formatCode="_-* #,##0.0_-;\-* #,##0.0_-;_-* &quot;-&quot;??_-;_-@_-"/>
    <numFmt numFmtId="168" formatCode="_-* #,##0.0_-;\-* #,##0.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0"/>
      <name val="Arial"/>
      <family val="2"/>
    </font>
    <font>
      <i/>
      <sz val="11"/>
      <color theme="1"/>
      <name val="Calibri"/>
      <family val="2"/>
      <scheme val="minor"/>
    </font>
    <font>
      <sz val="11"/>
      <color rgb="FF000000"/>
      <name val="Calibri"/>
      <family val="2"/>
    </font>
    <font>
      <i/>
      <sz val="11"/>
      <color theme="0"/>
      <name val="Calibri"/>
      <family val="2"/>
      <scheme val="minor"/>
    </font>
    <font>
      <i/>
      <sz val="11"/>
      <color rgb="FF00778B"/>
      <name val="Calibri"/>
      <family val="2"/>
      <scheme val="minor"/>
    </font>
    <font>
      <sz val="11"/>
      <color rgb="FF00778B"/>
      <name val="Calibri"/>
      <family val="2"/>
      <scheme val="minor"/>
    </font>
    <font>
      <b/>
      <sz val="10"/>
      <color rgb="FFFFFFFF"/>
      <name val="Calibri"/>
      <family val="2"/>
      <scheme val="minor"/>
    </font>
    <font>
      <sz val="10"/>
      <color rgb="FF000000"/>
      <name val="Calibri"/>
      <family val="2"/>
      <scheme val="minor"/>
    </font>
    <font>
      <sz val="10"/>
      <color theme="1"/>
      <name val="Calibri"/>
      <family val="2"/>
      <scheme val="minor"/>
    </font>
    <font>
      <vertAlign val="subscript"/>
      <sz val="10"/>
      <color theme="1"/>
      <name val="Calibri"/>
      <family val="2"/>
      <scheme val="minor"/>
    </font>
    <font>
      <b/>
      <sz val="10"/>
      <color rgb="FF000000"/>
      <name val="Calibri"/>
      <family val="2"/>
      <scheme val="minor"/>
    </font>
    <font>
      <b/>
      <sz val="10"/>
      <color theme="1"/>
      <name val="Calibri"/>
      <family val="2"/>
      <scheme val="minor"/>
    </font>
    <font>
      <b/>
      <sz val="14"/>
      <color rgb="FF00778B"/>
      <name val="Calibri"/>
      <family val="2"/>
      <scheme val="minor"/>
    </font>
  </fonts>
  <fills count="5">
    <fill>
      <patternFill patternType="none"/>
    </fill>
    <fill>
      <patternFill patternType="gray125"/>
    </fill>
    <fill>
      <patternFill patternType="solid">
        <fgColor rgb="FFD6EBEE"/>
        <bgColor indexed="64"/>
      </patternFill>
    </fill>
    <fill>
      <patternFill patternType="solid">
        <fgColor rgb="FF00778B"/>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rgb="FF00778B"/>
      </left>
      <right style="thin">
        <color rgb="FF00778B"/>
      </right>
      <top style="thin">
        <color rgb="FF00778B"/>
      </top>
      <bottom style="thin">
        <color rgb="FF00778B"/>
      </bottom>
      <diagonal/>
    </border>
    <border>
      <left style="thin">
        <color rgb="FF00778B"/>
      </left>
      <right style="thin">
        <color rgb="FF00778B"/>
      </right>
      <top/>
      <bottom style="thin">
        <color rgb="FF00778B"/>
      </bottom>
      <diagonal/>
    </border>
    <border>
      <left style="thin">
        <color rgb="FF00778B"/>
      </left>
      <right/>
      <top/>
      <bottom style="thin">
        <color indexed="64"/>
      </bottom>
      <diagonal/>
    </border>
    <border>
      <left style="medium">
        <color rgb="FF00778B"/>
      </left>
      <right style="medium">
        <color rgb="FF00778B"/>
      </right>
      <top style="medium">
        <color rgb="FF00778B"/>
      </top>
      <bottom style="medium">
        <color rgb="FF00778B"/>
      </bottom>
      <diagonal/>
    </border>
    <border>
      <left/>
      <right style="medium">
        <color rgb="FF00778B"/>
      </right>
      <top style="medium">
        <color rgb="FF00778B"/>
      </top>
      <bottom style="medium">
        <color rgb="FF00778B"/>
      </bottom>
      <diagonal/>
    </border>
    <border>
      <left style="medium">
        <color rgb="FF00778B"/>
      </left>
      <right style="medium">
        <color rgb="FF00778B"/>
      </right>
      <top/>
      <bottom style="medium">
        <color rgb="FF00778B"/>
      </bottom>
      <diagonal/>
    </border>
    <border>
      <left/>
      <right style="medium">
        <color rgb="FF00778B"/>
      </right>
      <top/>
      <bottom style="medium">
        <color rgb="FF00778B"/>
      </bottom>
      <diagonal/>
    </border>
    <border>
      <left style="medium">
        <color rgb="FF00778B"/>
      </left>
      <right/>
      <top style="medium">
        <color rgb="FF00778B"/>
      </top>
      <bottom style="medium">
        <color rgb="FF00778B"/>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alignment horizontal="center"/>
    </xf>
    <xf numFmtId="43" fontId="0" fillId="0" borderId="0" xfId="1" applyFont="1"/>
    <xf numFmtId="2" fontId="0" fillId="0" borderId="0" xfId="0" applyNumberFormat="1"/>
    <xf numFmtId="0" fontId="0" fillId="0" borderId="0" xfId="0" applyAlignment="1">
      <alignment vertical="center"/>
    </xf>
    <xf numFmtId="165" fontId="1" fillId="2" borderId="2" xfId="2" applyNumberFormat="1" applyFont="1" applyFill="1" applyBorder="1" applyAlignment="1" applyProtection="1">
      <alignment horizontal="center" vertical="center"/>
      <protection locked="0"/>
    </xf>
    <xf numFmtId="0" fontId="6" fillId="0" borderId="0" xfId="0" applyFont="1"/>
    <xf numFmtId="0" fontId="4" fillId="0" borderId="0" xfId="0" applyFont="1"/>
    <xf numFmtId="165" fontId="0" fillId="0" borderId="0" xfId="0" applyNumberFormat="1"/>
    <xf numFmtId="0" fontId="3" fillId="0" borderId="0" xfId="0" applyFont="1"/>
    <xf numFmtId="0" fontId="2" fillId="3" borderId="2" xfId="0" applyFont="1" applyFill="1" applyBorder="1" applyAlignment="1" applyProtection="1">
      <alignment horizontal="center" vertical="center" wrapText="1"/>
      <protection locked="0"/>
    </xf>
    <xf numFmtId="3" fontId="1" fillId="4" borderId="3" xfId="0" applyNumberFormat="1" applyFont="1" applyFill="1" applyBorder="1" applyAlignment="1">
      <alignment horizontal="center" vertical="center"/>
    </xf>
    <xf numFmtId="4" fontId="1" fillId="4" borderId="3" xfId="0" applyNumberFormat="1" applyFont="1" applyFill="1" applyBorder="1" applyAlignment="1">
      <alignment horizontal="center" vertical="center"/>
    </xf>
    <xf numFmtId="0" fontId="7" fillId="3" borderId="2" xfId="0" applyFont="1" applyFill="1" applyBorder="1" applyAlignment="1" applyProtection="1">
      <alignment horizontal="center" vertical="center" wrapText="1"/>
      <protection locked="0"/>
    </xf>
    <xf numFmtId="0" fontId="5" fillId="0" borderId="1" xfId="0" applyFont="1" applyBorder="1" applyAlignment="1">
      <alignment horizontal="center"/>
    </xf>
    <xf numFmtId="164" fontId="5" fillId="2" borderId="2" xfId="2" applyNumberFormat="1" applyFont="1" applyFill="1" applyBorder="1" applyAlignment="1" applyProtection="1">
      <alignment horizontal="center" vertical="center"/>
      <protection locked="0"/>
    </xf>
    <xf numFmtId="166" fontId="1" fillId="4" borderId="3" xfId="0" applyNumberFormat="1" applyFont="1" applyFill="1" applyBorder="1" applyAlignment="1">
      <alignment horizontal="center" vertical="center"/>
    </xf>
    <xf numFmtId="166" fontId="5" fillId="4" borderId="3" xfId="0" applyNumberFormat="1" applyFont="1" applyFill="1" applyBorder="1" applyAlignment="1">
      <alignment horizontal="center" vertical="center"/>
    </xf>
    <xf numFmtId="0" fontId="10" fillId="3" borderId="5" xfId="0" applyFont="1" applyFill="1" applyBorder="1" applyAlignment="1">
      <alignment vertical="center" wrapText="1"/>
    </xf>
    <xf numFmtId="0" fontId="10" fillId="3" borderId="6" xfId="0" applyFont="1" applyFill="1" applyBorder="1" applyAlignment="1">
      <alignment horizontal="center" vertical="center" wrapText="1"/>
    </xf>
    <xf numFmtId="0" fontId="11" fillId="0" borderId="7" xfId="0" applyFont="1" applyBorder="1" applyAlignment="1">
      <alignment vertical="center" wrapText="1"/>
    </xf>
    <xf numFmtId="0" fontId="12" fillId="0" borderId="8" xfId="0" applyFont="1" applyBorder="1" applyAlignment="1">
      <alignment horizontal="center" vertical="center" wrapText="1"/>
    </xf>
    <xf numFmtId="165" fontId="11" fillId="0" borderId="8" xfId="1" applyNumberFormat="1" applyFont="1" applyBorder="1" applyAlignment="1">
      <alignment horizontal="center" vertical="center" wrapText="1"/>
    </xf>
    <xf numFmtId="2" fontId="11" fillId="0" borderId="8" xfId="1" applyNumberFormat="1" applyFont="1" applyBorder="1" applyAlignment="1">
      <alignment horizontal="center" vertical="center" wrapText="1"/>
    </xf>
    <xf numFmtId="0" fontId="14" fillId="0" borderId="7" xfId="0" applyFont="1" applyBorder="1" applyAlignment="1">
      <alignment vertical="center" wrapText="1"/>
    </xf>
    <xf numFmtId="0" fontId="15" fillId="0" borderId="8" xfId="0" applyFont="1" applyBorder="1" applyAlignment="1">
      <alignment horizontal="center" vertical="center" wrapText="1"/>
    </xf>
    <xf numFmtId="167" fontId="14" fillId="0" borderId="8" xfId="1" applyNumberFormat="1" applyFont="1" applyBorder="1" applyAlignment="1">
      <alignment horizontal="center" vertical="center" wrapText="1"/>
    </xf>
    <xf numFmtId="0" fontId="10" fillId="3" borderId="9" xfId="0" applyFont="1" applyFill="1" applyBorder="1" applyAlignment="1">
      <alignment vertical="center" wrapText="1"/>
    </xf>
    <xf numFmtId="0" fontId="12" fillId="0" borderId="0" xfId="0" applyFont="1"/>
    <xf numFmtId="0" fontId="12" fillId="0" borderId="0" xfId="0" applyFont="1" applyAlignment="1">
      <alignment horizontal="center"/>
    </xf>
    <xf numFmtId="0" fontId="12" fillId="0" borderId="0" xfId="0" applyFont="1" applyAlignment="1">
      <alignment vertical="center"/>
    </xf>
    <xf numFmtId="165" fontId="12" fillId="0" borderId="0" xfId="0" applyNumberFormat="1" applyFont="1"/>
    <xf numFmtId="164" fontId="11" fillId="0" borderId="5" xfId="1" applyNumberFormat="1" applyFont="1" applyBorder="1" applyAlignment="1">
      <alignment horizontal="center" vertical="center" wrapText="1"/>
    </xf>
    <xf numFmtId="167" fontId="12" fillId="0" borderId="0" xfId="1" applyNumberFormat="1" applyFont="1"/>
    <xf numFmtId="168" fontId="12" fillId="0" borderId="0" xfId="0" applyNumberFormat="1" applyFont="1"/>
    <xf numFmtId="0" fontId="9" fillId="0" borderId="0" xfId="0" applyFont="1" applyAlignment="1">
      <alignment horizontal="left" vertical="center" wrapText="1"/>
    </xf>
    <xf numFmtId="0" fontId="16" fillId="0" borderId="0" xfId="0" applyFont="1" applyAlignment="1">
      <alignment horizontal="left" vertical="center" wrapText="1"/>
    </xf>
    <xf numFmtId="0" fontId="0" fillId="0" borderId="4" xfId="0" applyBorder="1" applyAlignment="1">
      <alignment horizontal="center"/>
    </xf>
    <xf numFmtId="0" fontId="0" fillId="0" borderId="1" xfId="0" applyBorder="1" applyAlignment="1">
      <alignment horizontal="center"/>
    </xf>
    <xf numFmtId="0" fontId="8" fillId="0" borderId="0" xfId="0" applyFont="1" applyAlignment="1">
      <alignment horizontal="left" wrapText="1"/>
    </xf>
  </cellXfs>
  <cellStyles count="3">
    <cellStyle name="Komma" xfId="1" builtinId="3"/>
    <cellStyle name="Normal" xfId="0" builtinId="0"/>
    <cellStyle name="Prosent" xfId="2" builtinId="5"/>
  </cellStyles>
  <dxfs count="2">
    <dxf>
      <font>
        <color theme="0"/>
      </font>
    </dxf>
    <dxf>
      <font>
        <color theme="0"/>
      </font>
    </dxf>
  </dxfs>
  <tableStyles count="0" defaultTableStyle="TableStyleMedium2" defaultPivotStyle="PivotStyleLight16"/>
  <colors>
    <mruColors>
      <color rgb="FF0077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nb-NO" sz="1100"/>
              <a:t>Example of age adjustment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nb-NO"/>
        </a:p>
      </c:txPr>
    </c:title>
    <c:autoTitleDeleted val="0"/>
    <c:plotArea>
      <c:layout>
        <c:manualLayout>
          <c:layoutTarget val="inner"/>
          <c:xMode val="edge"/>
          <c:yMode val="edge"/>
          <c:x val="0.11870669291338583"/>
          <c:y val="0.12313075506445673"/>
          <c:w val="0.84870209973753286"/>
          <c:h val="0.62906657386058784"/>
        </c:manualLayout>
      </c:layout>
      <c:lineChart>
        <c:grouping val="standard"/>
        <c:varyColors val="0"/>
        <c:ser>
          <c:idx val="1"/>
          <c:order val="0"/>
          <c:tx>
            <c:strRef>
              <c:f>'Age adjustment index'!$C$5</c:f>
              <c:strCache>
                <c:ptCount val="1"/>
                <c:pt idx="0">
                  <c:v>HRQoL for the general population</c:v>
                </c:pt>
              </c:strCache>
            </c:strRef>
          </c:tx>
          <c:spPr>
            <a:ln w="19050" cap="rnd">
              <a:solidFill>
                <a:schemeClr val="accent2"/>
              </a:solidFill>
              <a:round/>
            </a:ln>
            <a:effectLst/>
          </c:spPr>
          <c:marker>
            <c:symbol val="none"/>
          </c:marker>
          <c:cat>
            <c:numRef>
              <c:f>'Age adjustment index'!$B$6:$B$112</c:f>
              <c:numCache>
                <c:formatCode>#,##0</c:formatCode>
                <c:ptCount val="10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numCache>
            </c:numRef>
          </c:cat>
          <c:val>
            <c:numRef>
              <c:f>'Age adjustment index'!$C$6:$C$112</c:f>
              <c:numCache>
                <c:formatCode>#\ ##0.000</c:formatCode>
                <c:ptCount val="107"/>
                <c:pt idx="0">
                  <c:v>0.92600000000000005</c:v>
                </c:pt>
                <c:pt idx="1">
                  <c:v>0.92600000000000005</c:v>
                </c:pt>
                <c:pt idx="2">
                  <c:v>0.92600000000000005</c:v>
                </c:pt>
                <c:pt idx="3">
                  <c:v>0.92600000000000005</c:v>
                </c:pt>
                <c:pt idx="4">
                  <c:v>0.92600000000000005</c:v>
                </c:pt>
                <c:pt idx="5">
                  <c:v>0.92600000000000005</c:v>
                </c:pt>
                <c:pt idx="6">
                  <c:v>0.92600000000000005</c:v>
                </c:pt>
                <c:pt idx="7">
                  <c:v>0.92600000000000005</c:v>
                </c:pt>
                <c:pt idx="8">
                  <c:v>0.92600000000000005</c:v>
                </c:pt>
                <c:pt idx="9">
                  <c:v>0.92600000000000005</c:v>
                </c:pt>
                <c:pt idx="10">
                  <c:v>0.92600000000000005</c:v>
                </c:pt>
                <c:pt idx="11">
                  <c:v>0.92600000000000005</c:v>
                </c:pt>
                <c:pt idx="12">
                  <c:v>0.92600000000000005</c:v>
                </c:pt>
                <c:pt idx="13">
                  <c:v>0.92600000000000005</c:v>
                </c:pt>
                <c:pt idx="14">
                  <c:v>0.92600000000000005</c:v>
                </c:pt>
                <c:pt idx="15">
                  <c:v>0.92600000000000005</c:v>
                </c:pt>
                <c:pt idx="16">
                  <c:v>0.92600000000000005</c:v>
                </c:pt>
                <c:pt idx="17">
                  <c:v>0.92600000000000005</c:v>
                </c:pt>
                <c:pt idx="18">
                  <c:v>0.92600000000000005</c:v>
                </c:pt>
                <c:pt idx="19">
                  <c:v>0.90600000000000003</c:v>
                </c:pt>
                <c:pt idx="20">
                  <c:v>0.90600000000000003</c:v>
                </c:pt>
                <c:pt idx="21">
                  <c:v>0.90600000000000003</c:v>
                </c:pt>
                <c:pt idx="22">
                  <c:v>0.90600000000000003</c:v>
                </c:pt>
                <c:pt idx="23">
                  <c:v>0.90600000000000003</c:v>
                </c:pt>
                <c:pt idx="24">
                  <c:v>0.90600000000000003</c:v>
                </c:pt>
                <c:pt idx="25">
                  <c:v>0.90600000000000003</c:v>
                </c:pt>
                <c:pt idx="26">
                  <c:v>0.90600000000000003</c:v>
                </c:pt>
                <c:pt idx="27">
                  <c:v>0.90600000000000003</c:v>
                </c:pt>
                <c:pt idx="28">
                  <c:v>0.90600000000000003</c:v>
                </c:pt>
                <c:pt idx="29">
                  <c:v>0.90600000000000003</c:v>
                </c:pt>
                <c:pt idx="30">
                  <c:v>0.90600000000000003</c:v>
                </c:pt>
                <c:pt idx="31">
                  <c:v>0.87</c:v>
                </c:pt>
                <c:pt idx="32">
                  <c:v>0.87</c:v>
                </c:pt>
                <c:pt idx="33">
                  <c:v>0.87</c:v>
                </c:pt>
                <c:pt idx="34">
                  <c:v>0.87</c:v>
                </c:pt>
                <c:pt idx="35">
                  <c:v>0.87</c:v>
                </c:pt>
                <c:pt idx="36">
                  <c:v>0.87</c:v>
                </c:pt>
                <c:pt idx="37">
                  <c:v>0.87</c:v>
                </c:pt>
                <c:pt idx="38">
                  <c:v>0.87</c:v>
                </c:pt>
                <c:pt idx="39">
                  <c:v>0.87</c:v>
                </c:pt>
                <c:pt idx="40">
                  <c:v>0.87</c:v>
                </c:pt>
                <c:pt idx="41">
                  <c:v>0.84599999999999997</c:v>
                </c:pt>
                <c:pt idx="42">
                  <c:v>0.84599999999999997</c:v>
                </c:pt>
                <c:pt idx="43">
                  <c:v>0.84599999999999997</c:v>
                </c:pt>
                <c:pt idx="44">
                  <c:v>0.84599999999999997</c:v>
                </c:pt>
                <c:pt idx="45">
                  <c:v>0.84599999999999997</c:v>
                </c:pt>
                <c:pt idx="46">
                  <c:v>0.84599999999999997</c:v>
                </c:pt>
                <c:pt idx="47">
                  <c:v>0.84599999999999997</c:v>
                </c:pt>
                <c:pt idx="48">
                  <c:v>0.84599999999999997</c:v>
                </c:pt>
                <c:pt idx="49">
                  <c:v>0.84599999999999997</c:v>
                </c:pt>
                <c:pt idx="50">
                  <c:v>0.84599999999999997</c:v>
                </c:pt>
                <c:pt idx="51">
                  <c:v>0.81131173184357541</c:v>
                </c:pt>
                <c:pt idx="52">
                  <c:v>0.81131173184357541</c:v>
                </c:pt>
                <c:pt idx="53">
                  <c:v>0.81131173184357541</c:v>
                </c:pt>
                <c:pt idx="54">
                  <c:v>0.81131173184357541</c:v>
                </c:pt>
                <c:pt idx="55">
                  <c:v>0.81131173184357541</c:v>
                </c:pt>
                <c:pt idx="56">
                  <c:v>0.81131173184357541</c:v>
                </c:pt>
                <c:pt idx="57">
                  <c:v>0.81131173184357541</c:v>
                </c:pt>
                <c:pt idx="58">
                  <c:v>0.81131173184357541</c:v>
                </c:pt>
                <c:pt idx="59">
                  <c:v>0.81131173184357541</c:v>
                </c:pt>
                <c:pt idx="60">
                  <c:v>0.81131173184357541</c:v>
                </c:pt>
                <c:pt idx="61">
                  <c:v>0.81131173184357541</c:v>
                </c:pt>
                <c:pt idx="62">
                  <c:v>0.81131173184357541</c:v>
                </c:pt>
                <c:pt idx="63">
                  <c:v>0.81131173184357541</c:v>
                </c:pt>
                <c:pt idx="64">
                  <c:v>0.81131173184357541</c:v>
                </c:pt>
                <c:pt idx="65">
                  <c:v>0.81131173184357541</c:v>
                </c:pt>
                <c:pt idx="66">
                  <c:v>0.81131173184357541</c:v>
                </c:pt>
                <c:pt idx="67">
                  <c:v>0.81131173184357541</c:v>
                </c:pt>
                <c:pt idx="68">
                  <c:v>0.81131173184357541</c:v>
                </c:pt>
                <c:pt idx="69">
                  <c:v>0.81131173184357541</c:v>
                </c:pt>
                <c:pt idx="70">
                  <c:v>0.81131173184357541</c:v>
                </c:pt>
                <c:pt idx="71">
                  <c:v>0.80833333333333335</c:v>
                </c:pt>
                <c:pt idx="72">
                  <c:v>0.80833333333333335</c:v>
                </c:pt>
                <c:pt idx="73">
                  <c:v>0.80833333333333335</c:v>
                </c:pt>
                <c:pt idx="74">
                  <c:v>0.80833333333333335</c:v>
                </c:pt>
                <c:pt idx="75">
                  <c:v>0.80833333333333335</c:v>
                </c:pt>
                <c:pt idx="76">
                  <c:v>0.80833333333333335</c:v>
                </c:pt>
                <c:pt idx="77">
                  <c:v>0.80833333333333335</c:v>
                </c:pt>
                <c:pt idx="78">
                  <c:v>0.80833333333333335</c:v>
                </c:pt>
                <c:pt idx="79">
                  <c:v>0.80833333333333335</c:v>
                </c:pt>
                <c:pt idx="80">
                  <c:v>0.80833333333333335</c:v>
                </c:pt>
                <c:pt idx="81">
                  <c:v>0.73</c:v>
                </c:pt>
                <c:pt idx="82">
                  <c:v>0.73</c:v>
                </c:pt>
                <c:pt idx="83">
                  <c:v>0.73</c:v>
                </c:pt>
                <c:pt idx="84">
                  <c:v>0.73</c:v>
                </c:pt>
                <c:pt idx="85">
                  <c:v>0.73</c:v>
                </c:pt>
                <c:pt idx="86">
                  <c:v>0.73</c:v>
                </c:pt>
                <c:pt idx="87">
                  <c:v>0.73</c:v>
                </c:pt>
                <c:pt idx="88">
                  <c:v>0.73</c:v>
                </c:pt>
                <c:pt idx="89">
                  <c:v>0.73</c:v>
                </c:pt>
                <c:pt idx="90">
                  <c:v>0.73</c:v>
                </c:pt>
                <c:pt idx="91">
                  <c:v>0.73</c:v>
                </c:pt>
                <c:pt idx="92">
                  <c:v>0.73</c:v>
                </c:pt>
                <c:pt idx="93">
                  <c:v>0.73</c:v>
                </c:pt>
                <c:pt idx="94">
                  <c:v>0.73</c:v>
                </c:pt>
                <c:pt idx="95">
                  <c:v>0.73</c:v>
                </c:pt>
                <c:pt idx="96">
                  <c:v>0.73</c:v>
                </c:pt>
                <c:pt idx="97">
                  <c:v>0.73</c:v>
                </c:pt>
                <c:pt idx="98">
                  <c:v>0.73</c:v>
                </c:pt>
                <c:pt idx="99">
                  <c:v>0.73</c:v>
                </c:pt>
                <c:pt idx="100">
                  <c:v>0.73</c:v>
                </c:pt>
                <c:pt idx="101">
                  <c:v>0.73</c:v>
                </c:pt>
                <c:pt idx="102">
                  <c:v>0.73</c:v>
                </c:pt>
                <c:pt idx="103">
                  <c:v>0.73</c:v>
                </c:pt>
                <c:pt idx="104">
                  <c:v>0.73</c:v>
                </c:pt>
                <c:pt idx="105">
                  <c:v>0.73</c:v>
                </c:pt>
                <c:pt idx="106">
                  <c:v>0.73</c:v>
                </c:pt>
              </c:numCache>
            </c:numRef>
          </c:val>
          <c:smooth val="0"/>
          <c:extLst>
            <c:ext xmlns:c16="http://schemas.microsoft.com/office/drawing/2014/chart" uri="{C3380CC4-5D6E-409C-BE32-E72D297353CC}">
              <c16:uniqueId val="{00000001-7A1A-4EBD-9B2C-41C20E6D85FA}"/>
            </c:ext>
          </c:extLst>
        </c:ser>
        <c:ser>
          <c:idx val="0"/>
          <c:order val="1"/>
          <c:tx>
            <c:strRef>
              <c:f>'Age adjustment index'!$G$5</c:f>
              <c:strCache>
                <c:ptCount val="1"/>
                <c:pt idx="0">
                  <c:v>With age adjustment</c:v>
                </c:pt>
              </c:strCache>
            </c:strRef>
          </c:tx>
          <c:spPr>
            <a:ln w="19050" cap="rnd">
              <a:solidFill>
                <a:schemeClr val="accent1"/>
              </a:solidFill>
              <a:round/>
            </a:ln>
            <a:effectLst/>
          </c:spPr>
          <c:marker>
            <c:symbol val="none"/>
          </c:marker>
          <c:cat>
            <c:numRef>
              <c:f>'Age adjustment index'!$B$6:$B$112</c:f>
              <c:numCache>
                <c:formatCode>#,##0</c:formatCode>
                <c:ptCount val="10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numCache>
            </c:numRef>
          </c:cat>
          <c:val>
            <c:numRef>
              <c:f>'Age adjustment index'!$G$6:$G$112</c:f>
              <c:numCache>
                <c:formatCode>#\ ##0.000</c:formatCode>
                <c:ptCount val="107"/>
                <c:pt idx="0">
                  <c:v>0.85375886524822708</c:v>
                </c:pt>
                <c:pt idx="1">
                  <c:v>0.85375886524822708</c:v>
                </c:pt>
                <c:pt idx="2">
                  <c:v>0.85375886524822708</c:v>
                </c:pt>
                <c:pt idx="3">
                  <c:v>0.85375886524822708</c:v>
                </c:pt>
                <c:pt idx="4">
                  <c:v>0.85375886524822708</c:v>
                </c:pt>
                <c:pt idx="5">
                  <c:v>0.85375886524822708</c:v>
                </c:pt>
                <c:pt idx="6">
                  <c:v>0.85375886524822708</c:v>
                </c:pt>
                <c:pt idx="7">
                  <c:v>0.85375886524822708</c:v>
                </c:pt>
                <c:pt idx="8">
                  <c:v>0.85375886524822708</c:v>
                </c:pt>
                <c:pt idx="9">
                  <c:v>0.85375886524822708</c:v>
                </c:pt>
                <c:pt idx="10">
                  <c:v>0.85375886524822708</c:v>
                </c:pt>
                <c:pt idx="11">
                  <c:v>0.85375886524822708</c:v>
                </c:pt>
                <c:pt idx="12">
                  <c:v>0.85375886524822708</c:v>
                </c:pt>
                <c:pt idx="13">
                  <c:v>0.85375886524822708</c:v>
                </c:pt>
                <c:pt idx="14">
                  <c:v>0.85375886524822708</c:v>
                </c:pt>
                <c:pt idx="15">
                  <c:v>0.85375886524822708</c:v>
                </c:pt>
                <c:pt idx="16">
                  <c:v>0.85375886524822708</c:v>
                </c:pt>
                <c:pt idx="17">
                  <c:v>0.85375886524822708</c:v>
                </c:pt>
                <c:pt idx="18">
                  <c:v>0.85375886524822708</c:v>
                </c:pt>
                <c:pt idx="19">
                  <c:v>0.83531914893617032</c:v>
                </c:pt>
                <c:pt idx="20">
                  <c:v>0.83531914893617032</c:v>
                </c:pt>
                <c:pt idx="21">
                  <c:v>0.83531914893617032</c:v>
                </c:pt>
                <c:pt idx="22">
                  <c:v>0.83531914893617032</c:v>
                </c:pt>
                <c:pt idx="23">
                  <c:v>0.83531914893617032</c:v>
                </c:pt>
                <c:pt idx="24">
                  <c:v>0.83531914893617032</c:v>
                </c:pt>
                <c:pt idx="25">
                  <c:v>0.83531914893617032</c:v>
                </c:pt>
                <c:pt idx="26">
                  <c:v>0.83531914893617032</c:v>
                </c:pt>
                <c:pt idx="27">
                  <c:v>0.83531914893617032</c:v>
                </c:pt>
                <c:pt idx="28">
                  <c:v>0.83531914893617032</c:v>
                </c:pt>
                <c:pt idx="29">
                  <c:v>0.83531914893617032</c:v>
                </c:pt>
                <c:pt idx="30">
                  <c:v>0.83531914893617032</c:v>
                </c:pt>
                <c:pt idx="31">
                  <c:v>0.80212765957446819</c:v>
                </c:pt>
                <c:pt idx="32">
                  <c:v>0.80212765957446819</c:v>
                </c:pt>
                <c:pt idx="33">
                  <c:v>0.80212765957446819</c:v>
                </c:pt>
                <c:pt idx="34">
                  <c:v>0.80212765957446819</c:v>
                </c:pt>
                <c:pt idx="35">
                  <c:v>0.80212765957446819</c:v>
                </c:pt>
                <c:pt idx="36">
                  <c:v>0.80212765957446819</c:v>
                </c:pt>
                <c:pt idx="37">
                  <c:v>0.80212765957446819</c:v>
                </c:pt>
                <c:pt idx="38">
                  <c:v>0.80212765957446819</c:v>
                </c:pt>
                <c:pt idx="39">
                  <c:v>0.80212765957446819</c:v>
                </c:pt>
                <c:pt idx="40">
                  <c:v>0.80212765957446819</c:v>
                </c:pt>
                <c:pt idx="41">
                  <c:v>0.78</c:v>
                </c:pt>
                <c:pt idx="42">
                  <c:v>0.78</c:v>
                </c:pt>
                <c:pt idx="43">
                  <c:v>0.78</c:v>
                </c:pt>
                <c:pt idx="44">
                  <c:v>0.78</c:v>
                </c:pt>
                <c:pt idx="45">
                  <c:v>0.78</c:v>
                </c:pt>
                <c:pt idx="46">
                  <c:v>0.78</c:v>
                </c:pt>
                <c:pt idx="47">
                  <c:v>0.78</c:v>
                </c:pt>
                <c:pt idx="48">
                  <c:v>0.78</c:v>
                </c:pt>
                <c:pt idx="49">
                  <c:v>0.78</c:v>
                </c:pt>
                <c:pt idx="50">
                  <c:v>0.78</c:v>
                </c:pt>
                <c:pt idx="51">
                  <c:v>0.74801790879194907</c:v>
                </c:pt>
                <c:pt idx="52">
                  <c:v>0.74801790879194907</c:v>
                </c:pt>
                <c:pt idx="53">
                  <c:v>0.74801790879194907</c:v>
                </c:pt>
                <c:pt idx="54">
                  <c:v>0.74801790879194907</c:v>
                </c:pt>
                <c:pt idx="55">
                  <c:v>0.74801790879194907</c:v>
                </c:pt>
                <c:pt idx="56">
                  <c:v>0.74801790879194907</c:v>
                </c:pt>
                <c:pt idx="57">
                  <c:v>0.74801790879194907</c:v>
                </c:pt>
                <c:pt idx="58">
                  <c:v>0.74801790879194907</c:v>
                </c:pt>
                <c:pt idx="59">
                  <c:v>0.74801790879194907</c:v>
                </c:pt>
                <c:pt idx="60">
                  <c:v>0.74801790879194907</c:v>
                </c:pt>
                <c:pt idx="61">
                  <c:v>0.74801790879194907</c:v>
                </c:pt>
                <c:pt idx="62">
                  <c:v>0.74801790879194907</c:v>
                </c:pt>
                <c:pt idx="63">
                  <c:v>0.74801790879194907</c:v>
                </c:pt>
                <c:pt idx="64">
                  <c:v>0.74801790879194907</c:v>
                </c:pt>
                <c:pt idx="65">
                  <c:v>0.74801790879194907</c:v>
                </c:pt>
                <c:pt idx="66">
                  <c:v>0.74801790879194907</c:v>
                </c:pt>
                <c:pt idx="67">
                  <c:v>0.74801790879194907</c:v>
                </c:pt>
                <c:pt idx="68">
                  <c:v>0.74801790879194907</c:v>
                </c:pt>
                <c:pt idx="69">
                  <c:v>0.74801790879194907</c:v>
                </c:pt>
                <c:pt idx="70">
                  <c:v>0.74801790879194907</c:v>
                </c:pt>
                <c:pt idx="71">
                  <c:v>0.74527186761229314</c:v>
                </c:pt>
                <c:pt idx="72">
                  <c:v>0.74527186761229314</c:v>
                </c:pt>
                <c:pt idx="73">
                  <c:v>0.74527186761229314</c:v>
                </c:pt>
                <c:pt idx="74">
                  <c:v>0.74527186761229314</c:v>
                </c:pt>
                <c:pt idx="75">
                  <c:v>0.74527186761229314</c:v>
                </c:pt>
                <c:pt idx="76">
                  <c:v>0.74527186761229314</c:v>
                </c:pt>
                <c:pt idx="77">
                  <c:v>0.74527186761229314</c:v>
                </c:pt>
                <c:pt idx="78">
                  <c:v>0.74527186761229314</c:v>
                </c:pt>
                <c:pt idx="79">
                  <c:v>0.74527186761229314</c:v>
                </c:pt>
                <c:pt idx="80">
                  <c:v>0.74527186761229314</c:v>
                </c:pt>
                <c:pt idx="81">
                  <c:v>0.67304964539007095</c:v>
                </c:pt>
                <c:pt idx="82">
                  <c:v>0.67304964539007095</c:v>
                </c:pt>
                <c:pt idx="83">
                  <c:v>0.67304964539007095</c:v>
                </c:pt>
                <c:pt idx="84">
                  <c:v>0.67304964539007095</c:v>
                </c:pt>
                <c:pt idx="85">
                  <c:v>0.67304964539007095</c:v>
                </c:pt>
                <c:pt idx="86">
                  <c:v>0.67304964539007095</c:v>
                </c:pt>
                <c:pt idx="87">
                  <c:v>0.67304964539007095</c:v>
                </c:pt>
                <c:pt idx="88">
                  <c:v>0.67304964539007095</c:v>
                </c:pt>
                <c:pt idx="89">
                  <c:v>0.67304964539007095</c:v>
                </c:pt>
                <c:pt idx="90">
                  <c:v>0.67304964539007095</c:v>
                </c:pt>
                <c:pt idx="91">
                  <c:v>0.67304964539007095</c:v>
                </c:pt>
                <c:pt idx="92">
                  <c:v>0.67304964539007095</c:v>
                </c:pt>
                <c:pt idx="93">
                  <c:v>0.67304964539007095</c:v>
                </c:pt>
                <c:pt idx="94">
                  <c:v>0.67304964539007095</c:v>
                </c:pt>
                <c:pt idx="95">
                  <c:v>0.67304964539007095</c:v>
                </c:pt>
                <c:pt idx="96">
                  <c:v>0.67304964539007095</c:v>
                </c:pt>
                <c:pt idx="97">
                  <c:v>0.67304964539007095</c:v>
                </c:pt>
                <c:pt idx="98">
                  <c:v>0.67304964539007095</c:v>
                </c:pt>
                <c:pt idx="99">
                  <c:v>0.67304964539007095</c:v>
                </c:pt>
                <c:pt idx="100">
                  <c:v>0.67304964539007095</c:v>
                </c:pt>
                <c:pt idx="101">
                  <c:v>0.67304964539007095</c:v>
                </c:pt>
                <c:pt idx="102">
                  <c:v>0.67304964539007095</c:v>
                </c:pt>
                <c:pt idx="103">
                  <c:v>0.67304964539007095</c:v>
                </c:pt>
                <c:pt idx="104">
                  <c:v>0.67304964539007095</c:v>
                </c:pt>
                <c:pt idx="105">
                  <c:v>0.67304964539007095</c:v>
                </c:pt>
                <c:pt idx="106">
                  <c:v>0.67304964539007095</c:v>
                </c:pt>
              </c:numCache>
            </c:numRef>
          </c:val>
          <c:smooth val="0"/>
          <c:extLst>
            <c:ext xmlns:c16="http://schemas.microsoft.com/office/drawing/2014/chart" uri="{C3380CC4-5D6E-409C-BE32-E72D297353CC}">
              <c16:uniqueId val="{00000003-7A1A-4EBD-9B2C-41C20E6D85FA}"/>
            </c:ext>
          </c:extLst>
        </c:ser>
        <c:ser>
          <c:idx val="2"/>
          <c:order val="2"/>
          <c:tx>
            <c:strRef>
              <c:f>'Age adjustment index'!$F$5</c:f>
              <c:strCache>
                <c:ptCount val="1"/>
                <c:pt idx="0">
                  <c:v>Without age adjustment</c:v>
                </c:pt>
              </c:strCache>
            </c:strRef>
          </c:tx>
          <c:spPr>
            <a:ln w="19050" cap="rnd">
              <a:solidFill>
                <a:schemeClr val="tx1"/>
              </a:solidFill>
              <a:prstDash val="dash"/>
              <a:round/>
            </a:ln>
            <a:effectLst/>
          </c:spPr>
          <c:marker>
            <c:symbol val="none"/>
          </c:marker>
          <c:cat>
            <c:numRef>
              <c:f>'Age adjustment index'!$B$6:$B$112</c:f>
              <c:numCache>
                <c:formatCode>#,##0</c:formatCode>
                <c:ptCount val="10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numCache>
            </c:numRef>
          </c:cat>
          <c:val>
            <c:numRef>
              <c:f>'Age adjustment index'!$F$6:$F$112</c:f>
              <c:numCache>
                <c:formatCode>#\ ##0.000</c:formatCode>
                <c:ptCount val="107"/>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pt idx="38">
                  <c:v>0.78</c:v>
                </c:pt>
                <c:pt idx="39">
                  <c:v>0.78</c:v>
                </c:pt>
                <c:pt idx="40">
                  <c:v>0.78</c:v>
                </c:pt>
                <c:pt idx="41">
                  <c:v>0.78</c:v>
                </c:pt>
                <c:pt idx="42">
                  <c:v>0.78</c:v>
                </c:pt>
                <c:pt idx="43">
                  <c:v>0.78</c:v>
                </c:pt>
                <c:pt idx="44">
                  <c:v>0.78</c:v>
                </c:pt>
                <c:pt idx="45">
                  <c:v>0.78</c:v>
                </c:pt>
                <c:pt idx="46">
                  <c:v>0.78</c:v>
                </c:pt>
                <c:pt idx="47">
                  <c:v>0.78</c:v>
                </c:pt>
                <c:pt idx="48">
                  <c:v>0.78</c:v>
                </c:pt>
                <c:pt idx="49">
                  <c:v>0.78</c:v>
                </c:pt>
                <c:pt idx="50">
                  <c:v>0.78</c:v>
                </c:pt>
                <c:pt idx="51">
                  <c:v>0.78</c:v>
                </c:pt>
                <c:pt idx="52">
                  <c:v>0.78</c:v>
                </c:pt>
                <c:pt idx="53">
                  <c:v>0.78</c:v>
                </c:pt>
                <c:pt idx="54">
                  <c:v>0.78</c:v>
                </c:pt>
                <c:pt idx="55">
                  <c:v>0.78</c:v>
                </c:pt>
                <c:pt idx="56">
                  <c:v>0.78</c:v>
                </c:pt>
                <c:pt idx="57">
                  <c:v>0.78</c:v>
                </c:pt>
                <c:pt idx="58">
                  <c:v>0.78</c:v>
                </c:pt>
                <c:pt idx="59">
                  <c:v>0.78</c:v>
                </c:pt>
                <c:pt idx="60">
                  <c:v>0.78</c:v>
                </c:pt>
                <c:pt idx="61">
                  <c:v>0.78</c:v>
                </c:pt>
                <c:pt idx="62">
                  <c:v>0.78</c:v>
                </c:pt>
                <c:pt idx="63">
                  <c:v>0.78</c:v>
                </c:pt>
                <c:pt idx="64">
                  <c:v>0.78</c:v>
                </c:pt>
                <c:pt idx="65">
                  <c:v>0.78</c:v>
                </c:pt>
                <c:pt idx="66">
                  <c:v>0.78</c:v>
                </c:pt>
                <c:pt idx="67">
                  <c:v>0.78</c:v>
                </c:pt>
                <c:pt idx="68">
                  <c:v>0.78</c:v>
                </c:pt>
                <c:pt idx="69">
                  <c:v>0.78</c:v>
                </c:pt>
                <c:pt idx="70">
                  <c:v>0.78</c:v>
                </c:pt>
                <c:pt idx="71">
                  <c:v>0.78</c:v>
                </c:pt>
                <c:pt idx="72">
                  <c:v>0.78</c:v>
                </c:pt>
                <c:pt idx="73">
                  <c:v>0.78</c:v>
                </c:pt>
                <c:pt idx="74">
                  <c:v>0.78</c:v>
                </c:pt>
                <c:pt idx="75">
                  <c:v>0.78</c:v>
                </c:pt>
                <c:pt idx="76">
                  <c:v>0.78</c:v>
                </c:pt>
                <c:pt idx="77">
                  <c:v>0.78</c:v>
                </c:pt>
                <c:pt idx="78">
                  <c:v>0.78</c:v>
                </c:pt>
                <c:pt idx="79">
                  <c:v>0.78</c:v>
                </c:pt>
                <c:pt idx="80">
                  <c:v>0.78</c:v>
                </c:pt>
                <c:pt idx="81">
                  <c:v>0.78</c:v>
                </c:pt>
                <c:pt idx="82">
                  <c:v>0.78</c:v>
                </c:pt>
                <c:pt idx="83">
                  <c:v>0.78</c:v>
                </c:pt>
                <c:pt idx="84">
                  <c:v>0.78</c:v>
                </c:pt>
                <c:pt idx="85">
                  <c:v>0.78</c:v>
                </c:pt>
                <c:pt idx="86">
                  <c:v>0.78</c:v>
                </c:pt>
                <c:pt idx="87">
                  <c:v>0.78</c:v>
                </c:pt>
                <c:pt idx="88">
                  <c:v>0.78</c:v>
                </c:pt>
                <c:pt idx="89">
                  <c:v>0.78</c:v>
                </c:pt>
                <c:pt idx="90">
                  <c:v>0.78</c:v>
                </c:pt>
                <c:pt idx="91">
                  <c:v>0.78</c:v>
                </c:pt>
                <c:pt idx="92">
                  <c:v>0.78</c:v>
                </c:pt>
                <c:pt idx="93">
                  <c:v>0.78</c:v>
                </c:pt>
                <c:pt idx="94">
                  <c:v>0.78</c:v>
                </c:pt>
                <c:pt idx="95">
                  <c:v>0.78</c:v>
                </c:pt>
                <c:pt idx="96">
                  <c:v>0.78</c:v>
                </c:pt>
                <c:pt idx="97">
                  <c:v>0.78</c:v>
                </c:pt>
                <c:pt idx="98">
                  <c:v>0.78</c:v>
                </c:pt>
                <c:pt idx="99">
                  <c:v>0.78</c:v>
                </c:pt>
                <c:pt idx="100">
                  <c:v>0.78</c:v>
                </c:pt>
                <c:pt idx="101">
                  <c:v>0.78</c:v>
                </c:pt>
                <c:pt idx="102">
                  <c:v>0.78</c:v>
                </c:pt>
                <c:pt idx="103">
                  <c:v>0.78</c:v>
                </c:pt>
                <c:pt idx="104">
                  <c:v>0.78</c:v>
                </c:pt>
                <c:pt idx="105">
                  <c:v>0.78</c:v>
                </c:pt>
                <c:pt idx="106">
                  <c:v>0.78</c:v>
                </c:pt>
              </c:numCache>
            </c:numRef>
          </c:val>
          <c:smooth val="0"/>
          <c:extLst>
            <c:ext xmlns:c16="http://schemas.microsoft.com/office/drawing/2014/chart" uri="{C3380CC4-5D6E-409C-BE32-E72D297353CC}">
              <c16:uniqueId val="{00000004-7A1A-4EBD-9B2C-41C20E6D85FA}"/>
            </c:ext>
          </c:extLst>
        </c:ser>
        <c:dLbls>
          <c:showLegendKey val="0"/>
          <c:showVal val="0"/>
          <c:showCatName val="0"/>
          <c:showSerName val="0"/>
          <c:showPercent val="0"/>
          <c:showBubbleSize val="0"/>
        </c:dLbls>
        <c:smooth val="0"/>
        <c:axId val="968293408"/>
        <c:axId val="968295048"/>
      </c:lineChart>
      <c:catAx>
        <c:axId val="968293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nb-NO"/>
                  <a: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nb-NO"/>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crossAx val="968295048"/>
        <c:crosses val="autoZero"/>
        <c:auto val="1"/>
        <c:lblAlgn val="ctr"/>
        <c:lblOffset val="100"/>
        <c:tickLblSkip val="10"/>
        <c:noMultiLvlLbl val="0"/>
      </c:catAx>
      <c:valAx>
        <c:axId val="968295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nb-NO"/>
                  <a:t>HRQoL</a:t>
                </a:r>
              </a:p>
            </c:rich>
          </c:tx>
          <c:layout>
            <c:manualLayout>
              <c:xMode val="edge"/>
              <c:yMode val="edge"/>
              <c:x val="2.5000000000000001E-2"/>
              <c:y val="0.375288351387015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nb-NO"/>
            </a:p>
          </c:txPr>
        </c:title>
        <c:numFmt formatCode="#\ ##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crossAx val="968293408"/>
        <c:crosses val="autoZero"/>
        <c:crossBetween val="between"/>
      </c:valAx>
      <c:spPr>
        <a:noFill/>
        <a:ln>
          <a:noFill/>
        </a:ln>
        <a:effectLst/>
      </c:spPr>
    </c:plotArea>
    <c:legend>
      <c:legendPos val="b"/>
      <c:layout>
        <c:manualLayout>
          <c:xMode val="edge"/>
          <c:yMode val="edge"/>
          <c:x val="7.102345800524934E-2"/>
          <c:y val="0.87568973767781788"/>
          <c:w val="0.84406430446194225"/>
          <c:h val="0.102210814808369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rgbClr val="00778B"/>
      </a:solidFill>
      <a:prstDash val="solid"/>
      <a:miter lim="800000"/>
    </a:ln>
    <a:effectLst/>
  </c:spPr>
  <c:txPr>
    <a:bodyPr/>
    <a:lstStyle/>
    <a:p>
      <a:pPr>
        <a:defRPr>
          <a:solidFill>
            <a:schemeClr val="dk1"/>
          </a:solidFill>
          <a:latin typeface="+mn-lt"/>
          <a:ea typeface="+mn-ea"/>
          <a:cs typeface="+mn-cs"/>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643530</xdr:colOff>
      <xdr:row>11</xdr:row>
      <xdr:rowOff>0</xdr:rowOff>
    </xdr:to>
    <xdr:pic>
      <xdr:nvPicPr>
        <xdr:cNvPr id="2" name="Bilde 1">
          <a:extLst>
            <a:ext uri="{FF2B5EF4-FFF2-40B4-BE49-F238E27FC236}">
              <a16:creationId xmlns:a16="http://schemas.microsoft.com/office/drawing/2014/main" id="{5BAB119B-8665-5B42-1084-D1D1190B5B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263280" cy="209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114300</xdr:colOff>
      <xdr:row>7</xdr:row>
      <xdr:rowOff>142875</xdr:rowOff>
    </xdr:from>
    <xdr:ext cx="184731" cy="264560"/>
    <xdr:sp macro="" textlink="">
      <xdr:nvSpPr>
        <xdr:cNvPr id="2" name="TekstSylinder 1">
          <a:extLst>
            <a:ext uri="{FF2B5EF4-FFF2-40B4-BE49-F238E27FC236}">
              <a16:creationId xmlns:a16="http://schemas.microsoft.com/office/drawing/2014/main" id="{732F948B-FF57-4841-96D2-9C57C9B89CF3}"/>
            </a:ext>
          </a:extLst>
        </xdr:cNvPr>
        <xdr:cNvSpPr txBox="1"/>
      </xdr:nvSpPr>
      <xdr:spPr>
        <a:xfrm>
          <a:off x="542925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0</xdr:col>
      <xdr:colOff>1</xdr:colOff>
      <xdr:row>0</xdr:row>
      <xdr:rowOff>0</xdr:rowOff>
    </xdr:from>
    <xdr:to>
      <xdr:col>2</xdr:col>
      <xdr:colOff>1162051</xdr:colOff>
      <xdr:row>1</xdr:row>
      <xdr:rowOff>54308</xdr:rowOff>
    </xdr:to>
    <xdr:pic>
      <xdr:nvPicPr>
        <xdr:cNvPr id="5" name="Bilde 4">
          <a:extLst>
            <a:ext uri="{FF2B5EF4-FFF2-40B4-BE49-F238E27FC236}">
              <a16:creationId xmlns:a16="http://schemas.microsoft.com/office/drawing/2014/main" id="{F59E3610-DD6A-499D-A8FC-C60D47022B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8450" cy="9496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0</xdr:colOff>
      <xdr:row>21</xdr:row>
      <xdr:rowOff>0</xdr:rowOff>
    </xdr:to>
    <xdr:graphicFrame macro="">
      <xdr:nvGraphicFramePr>
        <xdr:cNvPr id="2" name="Diagram 1">
          <a:extLst>
            <a:ext uri="{FF2B5EF4-FFF2-40B4-BE49-F238E27FC236}">
              <a16:creationId xmlns:a16="http://schemas.microsoft.com/office/drawing/2014/main" id="{0A470721-8432-C2A7-9864-3D29C05F3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301625</xdr:colOff>
      <xdr:row>1</xdr:row>
      <xdr:rowOff>40640</xdr:rowOff>
    </xdr:to>
    <xdr:pic>
      <xdr:nvPicPr>
        <xdr:cNvPr id="3" name="Bilde 2">
          <a:extLst>
            <a:ext uri="{FF2B5EF4-FFF2-40B4-BE49-F238E27FC236}">
              <a16:creationId xmlns:a16="http://schemas.microsoft.com/office/drawing/2014/main" id="{372A9500-27F8-4023-BA4A-AF5059F14E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11475" cy="97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3044825</xdr:colOff>
      <xdr:row>0</xdr:row>
      <xdr:rowOff>974090</xdr:rowOff>
    </xdr:to>
    <xdr:pic>
      <xdr:nvPicPr>
        <xdr:cNvPr id="2" name="Bilde 1">
          <a:extLst>
            <a:ext uri="{FF2B5EF4-FFF2-40B4-BE49-F238E27FC236}">
              <a16:creationId xmlns:a16="http://schemas.microsoft.com/office/drawing/2014/main" id="{B063622F-4DBF-4768-865E-F4B4ACF1B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22" y="0"/>
          <a:ext cx="3044825" cy="974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legemiddelverket-my.sharepoint.com/personal/havard_haugnes_legemiddelverket_no/Documents/Dokumenter/Saker/Hepcludex%20(Bulevertid)/SLV%20modell%20+%20scenarioer/Hepcludex%20CEM%20-%20Norway%2096W%20SLV%20versjon%20&#8211;%203,3%25%20prog.xlsm" TargetMode="External"/><Relationship Id="rId1" Type="http://schemas.openxmlformats.org/officeDocument/2006/relationships/externalLinkPath" Target="https://legemiddelverket-my.sharepoint.com/personal/havard_haugnes_legemiddelverket_no/Documents/Dokumenter/Saker/Hepcludex%20(Bulevertid)/SLV%20modell%20+%20scenarioer/Hepcludex%20CEM%20-%20Norway%2096W%20SLV%20versjon%20&#8211;%203,3%25%20pro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HOME"/>
      <sheetName val="NAV"/>
      <sheetName val="SETTINGS"/>
      <sheetName val="CLINICAL"/>
      <sheetName val="NAT_HIS"/>
      <sheetName val="COSTS"/>
      <sheetName val="UTILITY"/>
      <sheetName val="RESULTS"/>
      <sheetName val="RESULTS-COSTS"/>
      <sheetName val="RESULTS-CE"/>
      <sheetName val="RESULTS-VBP"/>
      <sheetName val="SENSITIVITY"/>
      <sheetName val="PSA"/>
      <sheetName val="BIM-INPUTS"/>
      <sheetName val="BIM-RESULTS"/>
      <sheetName val="BIM-SENSITIVITY"/>
      <sheetName val="BIM CALC"/>
      <sheetName val="TEMPLATE"/>
      <sheetName val="Employment"/>
      <sheetName val="DROPDOWNS"/>
      <sheetName val="CALCULATIONS"/>
      <sheetName val="PSA_Calc"/>
      <sheetName val="VBP_Plot"/>
      <sheetName val="INPUTS"/>
      <sheetName val="DT_Calculations"/>
      <sheetName val="TRACE_HEP"/>
      <sheetName val="QALY kum."/>
      <sheetName val="TRACE_PEG"/>
      <sheetName val="TRACE_BSC"/>
      <sheetName val="TRACE_extra"/>
      <sheetName val="TRACE_extra (1)"/>
      <sheetName val="TRACE_extra (2)"/>
      <sheetName val="TRACE_BSC_OLD"/>
      <sheetName val="Matrix_BSC_72weeks_OLD"/>
      <sheetName val="Matrix_BSC_OLD"/>
      <sheetName val="Matrix_HEP"/>
      <sheetName val="Matrix_PEG"/>
      <sheetName val="Matrix_BSC"/>
      <sheetName val="BG_Mortality"/>
      <sheetName val="BG_UTILITY"/>
    </sheetNames>
    <sheetDataSet>
      <sheetData sheetId="0" refreshError="1"/>
      <sheetData sheetId="1" refreshError="1"/>
      <sheetData sheetId="2" refreshError="1"/>
      <sheetData sheetId="3">
        <row r="19">
          <cell r="S19">
            <v>42</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21D67-B9D1-4D03-9963-656111927330}">
  <dimension ref="B12:J26"/>
  <sheetViews>
    <sheetView showGridLines="0" tabSelected="1" workbookViewId="0">
      <selection activeCell="K7" sqref="K7"/>
    </sheetView>
  </sheetViews>
  <sheetFormatPr baseColWidth="10" defaultColWidth="11.42578125" defaultRowHeight="15" x14ac:dyDescent="0.25"/>
  <cols>
    <col min="1" max="1" width="4.28515625" customWidth="1"/>
  </cols>
  <sheetData>
    <row r="12" spans="2:10" ht="14.45" customHeight="1" x14ac:dyDescent="0.25">
      <c r="B12" s="35" t="s">
        <v>35</v>
      </c>
      <c r="C12" s="35"/>
      <c r="D12" s="35"/>
      <c r="E12" s="35"/>
      <c r="F12" s="35"/>
      <c r="G12" s="35"/>
      <c r="H12" s="35"/>
      <c r="I12" s="35"/>
      <c r="J12" s="35"/>
    </row>
    <row r="13" spans="2:10" x14ac:dyDescent="0.25">
      <c r="B13" s="35"/>
      <c r="C13" s="35"/>
      <c r="D13" s="35"/>
      <c r="E13" s="35"/>
      <c r="F13" s="35"/>
      <c r="G13" s="35"/>
      <c r="H13" s="35"/>
      <c r="I13" s="35"/>
      <c r="J13" s="35"/>
    </row>
    <row r="14" spans="2:10" x14ac:dyDescent="0.25">
      <c r="B14" s="35"/>
      <c r="C14" s="35"/>
      <c r="D14" s="35"/>
      <c r="E14" s="35"/>
      <c r="F14" s="35"/>
      <c r="G14" s="35"/>
      <c r="H14" s="35"/>
      <c r="I14" s="35"/>
      <c r="J14" s="35"/>
    </row>
    <row r="15" spans="2:10" x14ac:dyDescent="0.25">
      <c r="B15" s="35"/>
      <c r="C15" s="35"/>
      <c r="D15" s="35"/>
      <c r="E15" s="35"/>
      <c r="F15" s="35"/>
      <c r="G15" s="35"/>
      <c r="H15" s="35"/>
      <c r="I15" s="35"/>
      <c r="J15" s="35"/>
    </row>
    <row r="16" spans="2:10" x14ac:dyDescent="0.25">
      <c r="B16" s="35"/>
      <c r="C16" s="35"/>
      <c r="D16" s="35"/>
      <c r="E16" s="35"/>
      <c r="F16" s="35"/>
      <c r="G16" s="35"/>
      <c r="H16" s="35"/>
      <c r="I16" s="35"/>
      <c r="J16" s="35"/>
    </row>
    <row r="17" spans="2:10" x14ac:dyDescent="0.25">
      <c r="B17" s="35"/>
      <c r="C17" s="35"/>
      <c r="D17" s="35"/>
      <c r="E17" s="35"/>
      <c r="F17" s="35"/>
      <c r="G17" s="35"/>
      <c r="H17" s="35"/>
      <c r="I17" s="35"/>
      <c r="J17" s="35"/>
    </row>
    <row r="18" spans="2:10" x14ac:dyDescent="0.25">
      <c r="B18" s="35"/>
      <c r="C18" s="35"/>
      <c r="D18" s="35"/>
      <c r="E18" s="35"/>
      <c r="F18" s="35"/>
      <c r="G18" s="35"/>
      <c r="H18" s="35"/>
      <c r="I18" s="35"/>
      <c r="J18" s="35"/>
    </row>
    <row r="19" spans="2:10" x14ac:dyDescent="0.25">
      <c r="B19" s="35"/>
      <c r="C19" s="35"/>
      <c r="D19" s="35"/>
      <c r="E19" s="35"/>
      <c r="F19" s="35"/>
      <c r="G19" s="35"/>
      <c r="H19" s="35"/>
      <c r="I19" s="35"/>
      <c r="J19" s="35"/>
    </row>
    <row r="20" spans="2:10" x14ac:dyDescent="0.25">
      <c r="B20" s="35"/>
      <c r="C20" s="35"/>
      <c r="D20" s="35"/>
      <c r="E20" s="35"/>
      <c r="F20" s="35"/>
      <c r="G20" s="35"/>
      <c r="H20" s="35"/>
      <c r="I20" s="35"/>
      <c r="J20" s="35"/>
    </row>
    <row r="21" spans="2:10" x14ac:dyDescent="0.25">
      <c r="B21" s="35"/>
      <c r="C21" s="35"/>
      <c r="D21" s="35"/>
      <c r="E21" s="35"/>
      <c r="F21" s="35"/>
      <c r="G21" s="35"/>
      <c r="H21" s="35"/>
      <c r="I21" s="35"/>
      <c r="J21" s="35"/>
    </row>
    <row r="22" spans="2:10" x14ac:dyDescent="0.25">
      <c r="B22" s="35"/>
      <c r="C22" s="35"/>
      <c r="D22" s="35"/>
      <c r="E22" s="35"/>
      <c r="F22" s="35"/>
      <c r="G22" s="35"/>
      <c r="H22" s="35"/>
      <c r="I22" s="35"/>
      <c r="J22" s="35"/>
    </row>
    <row r="23" spans="2:10" x14ac:dyDescent="0.25">
      <c r="B23" s="35"/>
      <c r="C23" s="35"/>
      <c r="D23" s="35"/>
      <c r="E23" s="35"/>
      <c r="F23" s="35"/>
      <c r="G23" s="35"/>
      <c r="H23" s="35"/>
      <c r="I23" s="35"/>
      <c r="J23" s="35"/>
    </row>
    <row r="24" spans="2:10" x14ac:dyDescent="0.25">
      <c r="B24" s="35"/>
      <c r="C24" s="35"/>
      <c r="D24" s="35"/>
      <c r="E24" s="35"/>
      <c r="F24" s="35"/>
      <c r="G24" s="35"/>
      <c r="H24" s="35"/>
      <c r="I24" s="35"/>
      <c r="J24" s="35"/>
    </row>
    <row r="25" spans="2:10" x14ac:dyDescent="0.25">
      <c r="B25" s="1"/>
    </row>
    <row r="26" spans="2:10" x14ac:dyDescent="0.25">
      <c r="B26" t="s">
        <v>0</v>
      </c>
    </row>
  </sheetData>
  <mergeCells count="1">
    <mergeCell ref="B12:J2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04FC4-E489-40DE-92C0-FED327EF086C}">
  <dimension ref="B1:J110"/>
  <sheetViews>
    <sheetView showGridLines="0" workbookViewId="0">
      <selection activeCell="C25" sqref="C25"/>
    </sheetView>
  </sheetViews>
  <sheetFormatPr baseColWidth="10" defaultColWidth="11.42578125" defaultRowHeight="15" x14ac:dyDescent="0.25"/>
  <cols>
    <col min="1" max="1" width="4" customWidth="1"/>
    <col min="2" max="5" width="21.140625" customWidth="1"/>
  </cols>
  <sheetData>
    <row r="1" spans="2:10" ht="70.5" customHeight="1" x14ac:dyDescent="0.25"/>
    <row r="2" spans="2:10" ht="18.75" x14ac:dyDescent="0.25">
      <c r="B2" s="36" t="s">
        <v>1</v>
      </c>
      <c r="C2" s="36"/>
      <c r="D2" s="36"/>
      <c r="E2" s="36"/>
      <c r="F2" s="36"/>
      <c r="G2" s="36"/>
    </row>
    <row r="3" spans="2:10" ht="28.5" customHeight="1" x14ac:dyDescent="0.25">
      <c r="B3" s="10" t="s">
        <v>2</v>
      </c>
      <c r="C3" s="10" t="s">
        <v>3</v>
      </c>
      <c r="D3" s="10" t="s">
        <v>4</v>
      </c>
      <c r="E3" s="10" t="s">
        <v>5</v>
      </c>
      <c r="G3" s="6"/>
      <c r="J3" s="7"/>
    </row>
    <row r="4" spans="2:10" x14ac:dyDescent="0.25">
      <c r="B4" s="11">
        <v>0</v>
      </c>
      <c r="C4" s="12">
        <v>82.6</v>
      </c>
      <c r="D4" s="12">
        <v>70.700297843046528</v>
      </c>
      <c r="E4" s="16">
        <v>0.92600000000000005</v>
      </c>
      <c r="F4" s="3"/>
      <c r="G4" s="7"/>
      <c r="J4" s="8"/>
    </row>
    <row r="5" spans="2:10" x14ac:dyDescent="0.25">
      <c r="B5" s="11">
        <v>1</v>
      </c>
      <c r="C5" s="12">
        <v>81.8</v>
      </c>
      <c r="D5" s="12">
        <v>69.90024805706868</v>
      </c>
      <c r="E5" s="16">
        <v>0.92600000000000005</v>
      </c>
      <c r="G5" s="9"/>
      <c r="J5" s="8"/>
    </row>
    <row r="6" spans="2:10" x14ac:dyDescent="0.25">
      <c r="B6" s="11">
        <v>2</v>
      </c>
      <c r="C6" s="12">
        <v>80.8</v>
      </c>
      <c r="D6" s="12">
        <v>68.99164285446966</v>
      </c>
      <c r="E6" s="16">
        <v>0.92600000000000005</v>
      </c>
      <c r="J6" s="8"/>
    </row>
    <row r="7" spans="2:10" x14ac:dyDescent="0.25">
      <c r="B7" s="11">
        <v>3</v>
      </c>
      <c r="C7" s="12">
        <v>79.8</v>
      </c>
      <c r="D7" s="12">
        <v>68.071823597308807</v>
      </c>
      <c r="E7" s="16">
        <v>0.92600000000000005</v>
      </c>
      <c r="J7" s="8"/>
    </row>
    <row r="8" spans="2:10" x14ac:dyDescent="0.25">
      <c r="B8" s="11">
        <v>4</v>
      </c>
      <c r="C8" s="12">
        <v>78.8</v>
      </c>
      <c r="D8" s="12">
        <v>67.15463265284194</v>
      </c>
      <c r="E8" s="16">
        <v>0.92600000000000005</v>
      </c>
      <c r="J8" s="8"/>
    </row>
    <row r="9" spans="2:10" x14ac:dyDescent="0.25">
      <c r="B9" s="11">
        <v>5</v>
      </c>
      <c r="C9" s="12">
        <v>77.8</v>
      </c>
      <c r="D9" s="12">
        <v>66.229301086512919</v>
      </c>
      <c r="E9" s="16">
        <v>0.92600000000000005</v>
      </c>
      <c r="J9" s="8"/>
    </row>
    <row r="10" spans="2:10" x14ac:dyDescent="0.25">
      <c r="B10" s="11">
        <v>6</v>
      </c>
      <c r="C10" s="12">
        <v>76.8</v>
      </c>
      <c r="D10" s="12">
        <v>65.313849326910912</v>
      </c>
      <c r="E10" s="16">
        <v>0.92600000000000005</v>
      </c>
      <c r="J10" s="8"/>
    </row>
    <row r="11" spans="2:10" x14ac:dyDescent="0.25">
      <c r="B11" s="11">
        <v>7</v>
      </c>
      <c r="C11" s="12">
        <v>75.8</v>
      </c>
      <c r="D11" s="12">
        <v>64.395001085804466</v>
      </c>
      <c r="E11" s="16">
        <v>0.92600000000000005</v>
      </c>
      <c r="J11" s="8"/>
    </row>
    <row r="12" spans="2:10" x14ac:dyDescent="0.25">
      <c r="B12" s="11">
        <v>8</v>
      </c>
      <c r="C12" s="12">
        <v>74.8</v>
      </c>
      <c r="D12" s="12">
        <v>63.470923987694896</v>
      </c>
      <c r="E12" s="16">
        <v>0.92600000000000005</v>
      </c>
      <c r="J12" s="8"/>
    </row>
    <row r="13" spans="2:10" x14ac:dyDescent="0.25">
      <c r="B13" s="11">
        <v>9</v>
      </c>
      <c r="C13" s="12">
        <v>73.8</v>
      </c>
      <c r="D13" s="12">
        <v>62.546187418460335</v>
      </c>
      <c r="E13" s="16">
        <v>0.92600000000000005</v>
      </c>
      <c r="J13" s="8"/>
    </row>
    <row r="14" spans="2:10" x14ac:dyDescent="0.25">
      <c r="B14" s="11">
        <v>10</v>
      </c>
      <c r="C14" s="12">
        <v>72.900000000000006</v>
      </c>
      <c r="D14" s="12">
        <v>61.625789920032219</v>
      </c>
      <c r="E14" s="16">
        <v>0.92600000000000005</v>
      </c>
      <c r="J14" s="8"/>
    </row>
    <row r="15" spans="2:10" x14ac:dyDescent="0.25">
      <c r="B15" s="11">
        <v>11</v>
      </c>
      <c r="C15" s="12">
        <v>71.900000000000006</v>
      </c>
      <c r="D15" s="12">
        <v>60.704696485346091</v>
      </c>
      <c r="E15" s="16">
        <v>0.92600000000000005</v>
      </c>
      <c r="J15" s="8"/>
    </row>
    <row r="16" spans="2:10" x14ac:dyDescent="0.25">
      <c r="B16" s="11">
        <v>12</v>
      </c>
      <c r="C16" s="12">
        <v>70.900000000000006</v>
      </c>
      <c r="D16" s="12">
        <v>59.783529546959898</v>
      </c>
      <c r="E16" s="16">
        <v>0.92600000000000005</v>
      </c>
      <c r="J16" s="8"/>
    </row>
    <row r="17" spans="2:10" x14ac:dyDescent="0.25">
      <c r="B17" s="11">
        <v>13</v>
      </c>
      <c r="C17" s="12">
        <v>69.900000000000006</v>
      </c>
      <c r="D17" s="12">
        <v>58.861694102885927</v>
      </c>
      <c r="E17" s="16">
        <v>0.92600000000000005</v>
      </c>
      <c r="J17" s="8"/>
    </row>
    <row r="18" spans="2:10" x14ac:dyDescent="0.25">
      <c r="B18" s="11">
        <v>14</v>
      </c>
      <c r="C18" s="12">
        <v>68.900000000000006</v>
      </c>
      <c r="D18" s="12">
        <v>57.939208462179209</v>
      </c>
      <c r="E18" s="16">
        <v>0.92600000000000005</v>
      </c>
      <c r="J18" s="8"/>
    </row>
    <row r="19" spans="2:10" x14ac:dyDescent="0.25">
      <c r="B19" s="11">
        <v>15</v>
      </c>
      <c r="C19" s="12">
        <v>67.900000000000006</v>
      </c>
      <c r="D19" s="12">
        <v>57.019550378211427</v>
      </c>
      <c r="E19" s="16">
        <v>0.92600000000000005</v>
      </c>
      <c r="H19" s="7" t="s">
        <v>6</v>
      </c>
      <c r="J19" s="8"/>
    </row>
    <row r="20" spans="2:10" x14ac:dyDescent="0.25">
      <c r="B20" s="11">
        <v>16</v>
      </c>
      <c r="C20" s="12">
        <v>66.900000000000006</v>
      </c>
      <c r="D20" s="12">
        <v>56.102061351210949</v>
      </c>
      <c r="E20" s="16">
        <v>0.92600000000000005</v>
      </c>
      <c r="J20" s="8"/>
    </row>
    <row r="21" spans="2:10" x14ac:dyDescent="0.25">
      <c r="B21" s="11">
        <v>17</v>
      </c>
      <c r="C21" s="12">
        <v>65.900000000000006</v>
      </c>
      <c r="D21" s="12">
        <v>55.183877159072615</v>
      </c>
      <c r="E21" s="16">
        <v>0.92600000000000005</v>
      </c>
      <c r="J21" s="8"/>
    </row>
    <row r="22" spans="2:10" x14ac:dyDescent="0.25">
      <c r="B22" s="11">
        <v>18</v>
      </c>
      <c r="C22" s="12">
        <v>64.900000000000006</v>
      </c>
      <c r="D22" s="12">
        <v>54.266114285330914</v>
      </c>
      <c r="E22" s="16">
        <v>0.92600000000000005</v>
      </c>
      <c r="J22" s="8"/>
    </row>
    <row r="23" spans="2:10" x14ac:dyDescent="0.25">
      <c r="B23" s="11">
        <v>19</v>
      </c>
      <c r="C23" s="12">
        <v>63.9</v>
      </c>
      <c r="D23" s="12">
        <v>53.369558851389939</v>
      </c>
      <c r="E23" s="16">
        <v>0.90600000000000003</v>
      </c>
      <c r="J23" s="8"/>
    </row>
    <row r="24" spans="2:10" x14ac:dyDescent="0.25">
      <c r="B24" s="11">
        <v>20</v>
      </c>
      <c r="C24" s="12">
        <v>63</v>
      </c>
      <c r="D24" s="12">
        <v>52.48162672783802</v>
      </c>
      <c r="E24" s="16">
        <v>0.90600000000000003</v>
      </c>
      <c r="J24" s="8"/>
    </row>
    <row r="25" spans="2:10" x14ac:dyDescent="0.25">
      <c r="B25" s="11">
        <v>21</v>
      </c>
      <c r="C25" s="12">
        <v>62</v>
      </c>
      <c r="D25" s="12">
        <v>51.592874652716404</v>
      </c>
      <c r="E25" s="16">
        <v>0.90600000000000003</v>
      </c>
      <c r="J25" s="8"/>
    </row>
    <row r="26" spans="2:10" x14ac:dyDescent="0.25">
      <c r="B26" s="11">
        <v>22</v>
      </c>
      <c r="C26" s="12">
        <v>61</v>
      </c>
      <c r="D26" s="12">
        <v>50.709489043372976</v>
      </c>
      <c r="E26" s="16">
        <v>0.90600000000000003</v>
      </c>
      <c r="J26" s="8"/>
    </row>
    <row r="27" spans="2:10" x14ac:dyDescent="0.25">
      <c r="B27" s="11">
        <v>23</v>
      </c>
      <c r="C27" s="12">
        <v>60</v>
      </c>
      <c r="D27" s="12">
        <v>49.816119348432323</v>
      </c>
      <c r="E27" s="16">
        <v>0.90600000000000003</v>
      </c>
      <c r="J27" s="8"/>
    </row>
    <row r="28" spans="2:10" x14ac:dyDescent="0.25">
      <c r="B28" s="11">
        <v>24</v>
      </c>
      <c r="C28" s="12">
        <v>59</v>
      </c>
      <c r="D28" s="12">
        <v>48.926003864533349</v>
      </c>
      <c r="E28" s="16">
        <v>0.90600000000000003</v>
      </c>
      <c r="J28" s="8"/>
    </row>
    <row r="29" spans="2:10" x14ac:dyDescent="0.25">
      <c r="B29" s="11">
        <v>25</v>
      </c>
      <c r="C29" s="12">
        <v>58.1</v>
      </c>
      <c r="D29" s="12">
        <v>48.03707027839183</v>
      </c>
      <c r="E29" s="16">
        <v>0.90600000000000003</v>
      </c>
      <c r="J29" s="8"/>
    </row>
    <row r="30" spans="2:10" x14ac:dyDescent="0.25">
      <c r="B30" s="11">
        <v>26</v>
      </c>
      <c r="C30" s="12">
        <v>57.1</v>
      </c>
      <c r="D30" s="12">
        <v>47.153578393195119</v>
      </c>
      <c r="E30" s="16">
        <v>0.90600000000000003</v>
      </c>
      <c r="J30" s="8"/>
    </row>
    <row r="31" spans="2:10" x14ac:dyDescent="0.25">
      <c r="B31" s="11">
        <v>27</v>
      </c>
      <c r="C31" s="12">
        <v>56.1</v>
      </c>
      <c r="D31" s="12">
        <v>46.268267749095365</v>
      </c>
      <c r="E31" s="16">
        <v>0.90600000000000003</v>
      </c>
      <c r="J31" s="8"/>
    </row>
    <row r="32" spans="2:10" x14ac:dyDescent="0.25">
      <c r="B32" s="11">
        <v>28</v>
      </c>
      <c r="C32" s="12">
        <v>55.1</v>
      </c>
      <c r="D32" s="12">
        <v>45.382112186397919</v>
      </c>
      <c r="E32" s="16">
        <v>0.90600000000000003</v>
      </c>
      <c r="J32" s="8"/>
    </row>
    <row r="33" spans="2:10" x14ac:dyDescent="0.25">
      <c r="B33" s="11">
        <v>29</v>
      </c>
      <c r="C33" s="12">
        <v>54.2</v>
      </c>
      <c r="D33" s="12">
        <v>44.498752202616799</v>
      </c>
      <c r="E33" s="16">
        <v>0.90600000000000003</v>
      </c>
      <c r="J33" s="8"/>
    </row>
    <row r="34" spans="2:10" x14ac:dyDescent="0.25">
      <c r="B34" s="11">
        <v>30</v>
      </c>
      <c r="C34" s="12">
        <v>53.2</v>
      </c>
      <c r="D34" s="12">
        <v>43.614069605903104</v>
      </c>
      <c r="E34" s="16">
        <v>0.90600000000000003</v>
      </c>
      <c r="J34" s="8"/>
    </row>
    <row r="35" spans="2:10" x14ac:dyDescent="0.25">
      <c r="B35" s="11">
        <v>31</v>
      </c>
      <c r="C35" s="12">
        <v>52.2</v>
      </c>
      <c r="D35" s="12">
        <v>42.745662150512992</v>
      </c>
      <c r="E35" s="16">
        <v>0.87</v>
      </c>
      <c r="J35" s="8"/>
    </row>
    <row r="36" spans="2:10" x14ac:dyDescent="0.25">
      <c r="B36" s="11">
        <v>32</v>
      </c>
      <c r="C36" s="12">
        <v>51.2</v>
      </c>
      <c r="D36" s="12">
        <v>41.889324523760386</v>
      </c>
      <c r="E36" s="16">
        <v>0.87</v>
      </c>
      <c r="J36" s="8"/>
    </row>
    <row r="37" spans="2:10" x14ac:dyDescent="0.25">
      <c r="B37" s="11">
        <v>33</v>
      </c>
      <c r="C37" s="12">
        <v>50.3</v>
      </c>
      <c r="D37" s="12">
        <v>41.041087960429834</v>
      </c>
      <c r="E37" s="16">
        <v>0.87</v>
      </c>
      <c r="J37" s="8"/>
    </row>
    <row r="38" spans="2:10" x14ac:dyDescent="0.25">
      <c r="B38" s="11">
        <v>34</v>
      </c>
      <c r="C38" s="12">
        <v>49.3</v>
      </c>
      <c r="D38" s="12">
        <v>40.192827671141515</v>
      </c>
      <c r="E38" s="16">
        <v>0.87</v>
      </c>
      <c r="J38" s="8"/>
    </row>
    <row r="39" spans="2:10" x14ac:dyDescent="0.25">
      <c r="B39" s="11">
        <v>35</v>
      </c>
      <c r="C39" s="12">
        <v>48.3</v>
      </c>
      <c r="D39" s="12">
        <v>39.338496809740228</v>
      </c>
      <c r="E39" s="16">
        <v>0.87</v>
      </c>
      <c r="J39" s="8"/>
    </row>
    <row r="40" spans="2:10" x14ac:dyDescent="0.25">
      <c r="B40" s="11">
        <v>36</v>
      </c>
      <c r="C40" s="12">
        <v>47.3</v>
      </c>
      <c r="D40" s="12">
        <v>38.483441843796413</v>
      </c>
      <c r="E40" s="16">
        <v>0.87</v>
      </c>
      <c r="J40" s="8"/>
    </row>
    <row r="41" spans="2:10" x14ac:dyDescent="0.25">
      <c r="B41" s="11">
        <v>37</v>
      </c>
      <c r="C41" s="12">
        <v>46.3</v>
      </c>
      <c r="D41" s="12">
        <v>37.633839025991549</v>
      </c>
      <c r="E41" s="16">
        <v>0.87</v>
      </c>
      <c r="J41" s="8"/>
    </row>
    <row r="42" spans="2:10" x14ac:dyDescent="0.25">
      <c r="B42" s="11">
        <v>38</v>
      </c>
      <c r="C42" s="12">
        <v>45.4</v>
      </c>
      <c r="D42" s="12">
        <v>36.786804990735739</v>
      </c>
      <c r="E42" s="16">
        <v>0.87</v>
      </c>
      <c r="J42" s="8"/>
    </row>
    <row r="43" spans="2:10" x14ac:dyDescent="0.25">
      <c r="B43" s="11">
        <v>39</v>
      </c>
      <c r="C43" s="12">
        <v>44.4</v>
      </c>
      <c r="D43" s="12">
        <v>35.94110383342435</v>
      </c>
      <c r="E43" s="16">
        <v>0.87</v>
      </c>
      <c r="J43" s="8"/>
    </row>
    <row r="44" spans="2:10" x14ac:dyDescent="0.25">
      <c r="B44" s="11">
        <v>40</v>
      </c>
      <c r="C44" s="12">
        <v>43.4</v>
      </c>
      <c r="D44" s="12">
        <v>35.095933528308322</v>
      </c>
      <c r="E44" s="16">
        <v>0.87</v>
      </c>
      <c r="J44" s="8"/>
    </row>
    <row r="45" spans="2:10" x14ac:dyDescent="0.25">
      <c r="B45" s="11">
        <v>41</v>
      </c>
      <c r="C45" s="12">
        <v>42.5</v>
      </c>
      <c r="D45" s="12">
        <v>34.265003593645062</v>
      </c>
      <c r="E45" s="16">
        <v>0.84599999999999997</v>
      </c>
      <c r="J45" s="8"/>
    </row>
    <row r="46" spans="2:10" x14ac:dyDescent="0.25">
      <c r="B46" s="11">
        <v>42</v>
      </c>
      <c r="C46" s="12">
        <v>41.5</v>
      </c>
      <c r="D46" s="12">
        <v>33.449924593456522</v>
      </c>
      <c r="E46" s="16">
        <v>0.84599999999999997</v>
      </c>
      <c r="J46" s="8"/>
    </row>
    <row r="47" spans="2:10" x14ac:dyDescent="0.25">
      <c r="B47" s="11">
        <v>43</v>
      </c>
      <c r="C47" s="12">
        <v>40.5</v>
      </c>
      <c r="D47" s="12">
        <v>32.631105590317652</v>
      </c>
      <c r="E47" s="16">
        <v>0.84599999999999997</v>
      </c>
      <c r="J47" s="8"/>
    </row>
    <row r="48" spans="2:10" x14ac:dyDescent="0.25">
      <c r="B48" s="11">
        <v>44</v>
      </c>
      <c r="C48" s="12">
        <v>39.6</v>
      </c>
      <c r="D48" s="12">
        <v>31.81950335962258</v>
      </c>
      <c r="E48" s="16">
        <v>0.84599999999999997</v>
      </c>
      <c r="J48" s="8"/>
    </row>
    <row r="49" spans="2:10" x14ac:dyDescent="0.25">
      <c r="B49" s="11">
        <v>45</v>
      </c>
      <c r="C49" s="12">
        <v>38.6</v>
      </c>
      <c r="D49" s="12">
        <v>31.012511582221457</v>
      </c>
      <c r="E49" s="16">
        <v>0.84599999999999997</v>
      </c>
      <c r="J49" s="8"/>
    </row>
    <row r="50" spans="2:10" x14ac:dyDescent="0.25">
      <c r="B50" s="11">
        <v>46</v>
      </c>
      <c r="C50" s="12">
        <v>37.700000000000003</v>
      </c>
      <c r="D50" s="12">
        <v>30.204252152015883</v>
      </c>
      <c r="E50" s="16">
        <v>0.84599999999999997</v>
      </c>
      <c r="J50" s="8"/>
    </row>
    <row r="51" spans="2:10" x14ac:dyDescent="0.25">
      <c r="B51" s="11">
        <v>47</v>
      </c>
      <c r="C51" s="12">
        <v>36.700000000000003</v>
      </c>
      <c r="D51" s="12">
        <v>29.398998818699944</v>
      </c>
      <c r="E51" s="16">
        <v>0.84599999999999997</v>
      </c>
      <c r="J51" s="8"/>
    </row>
    <row r="52" spans="2:10" x14ac:dyDescent="0.25">
      <c r="B52" s="11">
        <v>48</v>
      </c>
      <c r="C52" s="12">
        <v>35.799999999999997</v>
      </c>
      <c r="D52" s="12">
        <v>28.592401389532892</v>
      </c>
      <c r="E52" s="16">
        <v>0.84599999999999997</v>
      </c>
      <c r="J52" s="8"/>
    </row>
    <row r="53" spans="2:10" x14ac:dyDescent="0.25">
      <c r="B53" s="11">
        <v>49</v>
      </c>
      <c r="C53" s="12">
        <v>34.799999999999997</v>
      </c>
      <c r="D53" s="12">
        <v>27.785336889195914</v>
      </c>
      <c r="E53" s="16">
        <v>0.84599999999999997</v>
      </c>
      <c r="J53" s="8"/>
    </row>
    <row r="54" spans="2:10" x14ac:dyDescent="0.25">
      <c r="B54" s="11">
        <v>50</v>
      </c>
      <c r="C54" s="12">
        <v>33.9</v>
      </c>
      <c r="D54" s="12">
        <v>26.984234120300833</v>
      </c>
      <c r="E54" s="16">
        <v>0.84599999999999997</v>
      </c>
      <c r="J54" s="8"/>
    </row>
    <row r="55" spans="2:10" x14ac:dyDescent="0.25">
      <c r="B55" s="11">
        <v>51</v>
      </c>
      <c r="C55" s="12">
        <v>33</v>
      </c>
      <c r="D55" s="12">
        <v>26.209348144854204</v>
      </c>
      <c r="E55" s="16">
        <v>0.81131173184357541</v>
      </c>
      <c r="J55" s="8"/>
    </row>
    <row r="56" spans="2:10" x14ac:dyDescent="0.25">
      <c r="B56" s="11">
        <v>52</v>
      </c>
      <c r="C56" s="12">
        <v>32</v>
      </c>
      <c r="D56" s="12">
        <v>25.44851519820272</v>
      </c>
      <c r="E56" s="16">
        <v>0.81131173184357541</v>
      </c>
      <c r="J56" s="8"/>
    </row>
    <row r="57" spans="2:10" x14ac:dyDescent="0.25">
      <c r="B57" s="11">
        <v>53</v>
      </c>
      <c r="C57" s="12">
        <v>31.1</v>
      </c>
      <c r="D57" s="12">
        <v>24.694835045301559</v>
      </c>
      <c r="E57" s="16">
        <v>0.81131173184357541</v>
      </c>
      <c r="J57" s="8"/>
    </row>
    <row r="58" spans="2:10" x14ac:dyDescent="0.25">
      <c r="B58" s="11">
        <v>54</v>
      </c>
      <c r="C58" s="12">
        <v>30.2</v>
      </c>
      <c r="D58" s="12">
        <v>23.945342547622051</v>
      </c>
      <c r="E58" s="16">
        <v>0.81131173184357541</v>
      </c>
      <c r="J58" s="8"/>
    </row>
    <row r="59" spans="2:10" x14ac:dyDescent="0.25">
      <c r="B59" s="11">
        <v>55</v>
      </c>
      <c r="C59" s="12">
        <v>29.3</v>
      </c>
      <c r="D59" s="12">
        <v>23.2002166463182</v>
      </c>
      <c r="E59" s="16">
        <v>0.81131173184357541</v>
      </c>
      <c r="J59" s="8"/>
    </row>
    <row r="60" spans="2:10" x14ac:dyDescent="0.25">
      <c r="B60" s="11">
        <v>56</v>
      </c>
      <c r="C60" s="12">
        <v>28.3</v>
      </c>
      <c r="D60" s="12">
        <v>22.45983766852925</v>
      </c>
      <c r="E60" s="16">
        <v>0.81131173184357541</v>
      </c>
      <c r="J60" s="8"/>
    </row>
    <row r="61" spans="2:10" x14ac:dyDescent="0.25">
      <c r="B61" s="11">
        <v>57</v>
      </c>
      <c r="C61" s="12">
        <v>27.4</v>
      </c>
      <c r="D61" s="12">
        <v>21.711134741861482</v>
      </c>
      <c r="E61" s="16">
        <v>0.81131173184357541</v>
      </c>
      <c r="J61" s="8"/>
    </row>
    <row r="62" spans="2:10" x14ac:dyDescent="0.25">
      <c r="B62" s="11">
        <v>58</v>
      </c>
      <c r="C62" s="12">
        <v>26.5</v>
      </c>
      <c r="D62" s="12">
        <v>20.978832213153105</v>
      </c>
      <c r="E62" s="16">
        <v>0.81131173184357541</v>
      </c>
      <c r="J62" s="8"/>
    </row>
    <row r="63" spans="2:10" x14ac:dyDescent="0.25">
      <c r="B63" s="11">
        <v>59</v>
      </c>
      <c r="C63" s="12">
        <v>25.6</v>
      </c>
      <c r="D63" s="12">
        <v>20.252352075112999</v>
      </c>
      <c r="E63" s="16">
        <v>0.81131173184357541</v>
      </c>
      <c r="J63" s="8"/>
    </row>
    <row r="64" spans="2:10" x14ac:dyDescent="0.25">
      <c r="B64" s="11">
        <v>60</v>
      </c>
      <c r="C64" s="12">
        <v>24.7</v>
      </c>
      <c r="D64" s="12">
        <v>19.526373169776299</v>
      </c>
      <c r="E64" s="16">
        <v>0.81131173184357541</v>
      </c>
      <c r="J64" s="8"/>
    </row>
    <row r="65" spans="2:10" x14ac:dyDescent="0.25">
      <c r="B65" s="11">
        <v>61</v>
      </c>
      <c r="C65" s="12">
        <v>23.8</v>
      </c>
      <c r="D65" s="12">
        <v>18.801907382049901</v>
      </c>
      <c r="E65" s="16">
        <v>0.81131173184357541</v>
      </c>
      <c r="J65" s="8"/>
    </row>
    <row r="66" spans="2:10" x14ac:dyDescent="0.25">
      <c r="B66" s="11">
        <v>62</v>
      </c>
      <c r="C66" s="12">
        <v>23</v>
      </c>
      <c r="D66" s="12">
        <v>18.09228011875269</v>
      </c>
      <c r="E66" s="16">
        <v>0.81131173184357541</v>
      </c>
      <c r="J66" s="8"/>
    </row>
    <row r="67" spans="2:10" x14ac:dyDescent="0.25">
      <c r="B67" s="11">
        <v>63</v>
      </c>
      <c r="C67" s="12">
        <v>22.1</v>
      </c>
      <c r="D67" s="12">
        <v>17.382709469562933</v>
      </c>
      <c r="E67" s="16">
        <v>0.81131173184357541</v>
      </c>
      <c r="J67" s="8"/>
    </row>
    <row r="68" spans="2:10" x14ac:dyDescent="0.25">
      <c r="B68" s="11">
        <v>64</v>
      </c>
      <c r="C68" s="12">
        <v>21.2</v>
      </c>
      <c r="D68" s="12">
        <v>16.683087673276809</v>
      </c>
      <c r="E68" s="16">
        <v>0.81131173184357541</v>
      </c>
      <c r="J68" s="8"/>
    </row>
    <row r="69" spans="2:10" x14ac:dyDescent="0.25">
      <c r="B69" s="11">
        <v>65</v>
      </c>
      <c r="C69" s="12">
        <v>20.399999999999999</v>
      </c>
      <c r="D69" s="12">
        <v>15.988664439761518</v>
      </c>
      <c r="E69" s="16">
        <v>0.81131173184357541</v>
      </c>
      <c r="J69" s="8"/>
    </row>
    <row r="70" spans="2:10" x14ac:dyDescent="0.25">
      <c r="B70" s="11">
        <v>66</v>
      </c>
      <c r="C70" s="12">
        <v>19.600000000000001</v>
      </c>
      <c r="D70" s="12">
        <v>15.301597045980074</v>
      </c>
      <c r="E70" s="16">
        <v>0.81131173184357541</v>
      </c>
      <c r="J70" s="8"/>
    </row>
    <row r="71" spans="2:10" x14ac:dyDescent="0.25">
      <c r="B71" s="11">
        <v>67</v>
      </c>
      <c r="C71" s="12">
        <v>18.7</v>
      </c>
      <c r="D71" s="12">
        <v>14.633448909418409</v>
      </c>
      <c r="E71" s="16">
        <v>0.81131173184357541</v>
      </c>
      <c r="J71" s="8"/>
    </row>
    <row r="72" spans="2:10" x14ac:dyDescent="0.25">
      <c r="B72" s="11">
        <v>68</v>
      </c>
      <c r="C72" s="12">
        <v>17.899999999999999</v>
      </c>
      <c r="D72" s="12">
        <v>13.963901193563512</v>
      </c>
      <c r="E72" s="16">
        <v>0.81131173184357541</v>
      </c>
      <c r="J72" s="8"/>
    </row>
    <row r="73" spans="2:10" x14ac:dyDescent="0.25">
      <c r="B73" s="11">
        <v>69</v>
      </c>
      <c r="C73" s="12">
        <v>17.100000000000001</v>
      </c>
      <c r="D73" s="12">
        <v>13.292445726369547</v>
      </c>
      <c r="E73" s="16">
        <v>0.81131173184357541</v>
      </c>
      <c r="J73" s="8"/>
    </row>
    <row r="74" spans="2:10" x14ac:dyDescent="0.25">
      <c r="B74" s="11">
        <v>70</v>
      </c>
      <c r="C74" s="12">
        <v>16.3</v>
      </c>
      <c r="D74" s="12">
        <v>12.648383807995888</v>
      </c>
      <c r="E74" s="16">
        <v>0.81131173184357541</v>
      </c>
      <c r="J74" s="8"/>
    </row>
    <row r="75" spans="2:10" x14ac:dyDescent="0.25">
      <c r="B75" s="11">
        <v>71</v>
      </c>
      <c r="C75" s="12">
        <v>15.5</v>
      </c>
      <c r="D75" s="12">
        <v>11.996809402085919</v>
      </c>
      <c r="E75" s="16">
        <v>0.80833333333333335</v>
      </c>
      <c r="J75" s="8"/>
    </row>
    <row r="76" spans="2:10" x14ac:dyDescent="0.25">
      <c r="B76" s="11">
        <v>72</v>
      </c>
      <c r="C76" s="12">
        <v>14.7</v>
      </c>
      <c r="D76" s="12">
        <v>11.3675193449403</v>
      </c>
      <c r="E76" s="16">
        <v>0.80833333333333335</v>
      </c>
      <c r="J76" s="8"/>
    </row>
    <row r="77" spans="2:10" x14ac:dyDescent="0.25">
      <c r="B77" s="11">
        <v>73</v>
      </c>
      <c r="C77" s="12">
        <v>14</v>
      </c>
      <c r="D77" s="12">
        <v>10.752509383822293</v>
      </c>
      <c r="E77" s="16">
        <v>0.80833333333333335</v>
      </c>
      <c r="J77" s="8"/>
    </row>
    <row r="78" spans="2:10" x14ac:dyDescent="0.25">
      <c r="B78" s="11">
        <v>74</v>
      </c>
      <c r="C78" s="12">
        <v>13.3</v>
      </c>
      <c r="D78" s="12">
        <v>10.140988974881695</v>
      </c>
      <c r="E78" s="16">
        <v>0.80833333333333335</v>
      </c>
      <c r="J78" s="8"/>
    </row>
    <row r="79" spans="2:10" x14ac:dyDescent="0.25">
      <c r="B79" s="11">
        <v>75</v>
      </c>
      <c r="C79" s="12">
        <v>12.5</v>
      </c>
      <c r="D79" s="12">
        <v>9.5443309718619069</v>
      </c>
      <c r="E79" s="16">
        <v>0.80833333333333335</v>
      </c>
      <c r="J79" s="8"/>
    </row>
    <row r="80" spans="2:10" x14ac:dyDescent="0.25">
      <c r="B80" s="11">
        <v>76</v>
      </c>
      <c r="C80" s="12">
        <v>11.8</v>
      </c>
      <c r="D80" s="12">
        <v>8.9695933851808292</v>
      </c>
      <c r="E80" s="16">
        <v>0.80833333333333335</v>
      </c>
      <c r="J80" s="8"/>
    </row>
    <row r="81" spans="2:10" x14ac:dyDescent="0.25">
      <c r="B81" s="11">
        <v>77</v>
      </c>
      <c r="C81" s="12">
        <v>11.2</v>
      </c>
      <c r="D81" s="12">
        <v>8.3991979556957883</v>
      </c>
      <c r="E81" s="16">
        <v>0.80833333333333335</v>
      </c>
      <c r="J81" s="8"/>
    </row>
    <row r="82" spans="2:10" x14ac:dyDescent="0.25">
      <c r="B82" s="11">
        <v>78</v>
      </c>
      <c r="C82" s="12">
        <v>10.5</v>
      </c>
      <c r="D82" s="12">
        <v>7.8452948697079465</v>
      </c>
      <c r="E82" s="16">
        <v>0.80833333333333335</v>
      </c>
      <c r="J82" s="8"/>
    </row>
    <row r="83" spans="2:10" x14ac:dyDescent="0.25">
      <c r="B83" s="11">
        <v>79</v>
      </c>
      <c r="C83" s="12">
        <v>9.8000000000000007</v>
      </c>
      <c r="D83" s="12">
        <v>7.2926556989850813</v>
      </c>
      <c r="E83" s="16">
        <v>0.80833333333333335</v>
      </c>
      <c r="J83" s="8"/>
    </row>
    <row r="84" spans="2:10" x14ac:dyDescent="0.25">
      <c r="B84" s="11">
        <v>80</v>
      </c>
      <c r="C84" s="12">
        <v>9.1999999999999993</v>
      </c>
      <c r="D84" s="12">
        <v>6.7447195687839159</v>
      </c>
      <c r="E84" s="16">
        <v>0.80833333333333335</v>
      </c>
      <c r="J84" s="8"/>
    </row>
    <row r="85" spans="2:10" x14ac:dyDescent="0.25">
      <c r="B85" s="11">
        <v>81</v>
      </c>
      <c r="C85" s="12">
        <v>8.6</v>
      </c>
      <c r="D85" s="12">
        <v>6.2422521319535065</v>
      </c>
      <c r="E85" s="16">
        <v>0.73</v>
      </c>
      <c r="J85" s="8"/>
    </row>
    <row r="86" spans="2:10" x14ac:dyDescent="0.25">
      <c r="B86" s="11">
        <v>82</v>
      </c>
      <c r="C86" s="12">
        <v>7.9</v>
      </c>
      <c r="D86" s="12">
        <v>5.7969655726490288</v>
      </c>
      <c r="E86" s="16">
        <v>0.73</v>
      </c>
      <c r="J86" s="8"/>
    </row>
    <row r="87" spans="2:10" x14ac:dyDescent="0.25">
      <c r="B87" s="11">
        <v>83</v>
      </c>
      <c r="C87" s="12">
        <v>7.4</v>
      </c>
      <c r="D87" s="12">
        <v>5.3683309824861887</v>
      </c>
      <c r="E87" s="16">
        <v>0.73</v>
      </c>
      <c r="J87" s="8"/>
    </row>
    <row r="88" spans="2:10" x14ac:dyDescent="0.25">
      <c r="B88" s="11">
        <v>84</v>
      </c>
      <c r="C88" s="12">
        <v>6.8</v>
      </c>
      <c r="D88" s="12">
        <v>4.9765684270911761</v>
      </c>
      <c r="E88" s="16">
        <v>0.73</v>
      </c>
      <c r="J88" s="8"/>
    </row>
    <row r="89" spans="2:10" x14ac:dyDescent="0.25">
      <c r="B89" s="11">
        <v>85</v>
      </c>
      <c r="C89" s="12">
        <v>6.3</v>
      </c>
      <c r="D89" s="12">
        <v>4.5975269595076877</v>
      </c>
      <c r="E89" s="16">
        <v>0.73</v>
      </c>
      <c r="J89" s="8"/>
    </row>
    <row r="90" spans="2:10" x14ac:dyDescent="0.25">
      <c r="B90" s="11">
        <v>86</v>
      </c>
      <c r="C90" s="12">
        <v>5.8</v>
      </c>
      <c r="D90" s="12">
        <v>4.2359625466593966</v>
      </c>
      <c r="E90" s="16">
        <v>0.73</v>
      </c>
      <c r="J90" s="8"/>
    </row>
    <row r="91" spans="2:10" x14ac:dyDescent="0.25">
      <c r="B91" s="11">
        <v>87</v>
      </c>
      <c r="C91" s="12">
        <v>5.3</v>
      </c>
      <c r="D91" s="12">
        <v>3.8942288700708372</v>
      </c>
      <c r="E91" s="16">
        <v>0.73</v>
      </c>
      <c r="J91" s="8"/>
    </row>
    <row r="92" spans="2:10" x14ac:dyDescent="0.25">
      <c r="B92" s="11">
        <v>88</v>
      </c>
      <c r="C92" s="12">
        <v>4.9000000000000004</v>
      </c>
      <c r="D92" s="12">
        <v>3.5653435604892589</v>
      </c>
      <c r="E92" s="16">
        <v>0.73</v>
      </c>
      <c r="J92" s="8"/>
    </row>
    <row r="93" spans="2:10" x14ac:dyDescent="0.25">
      <c r="B93" s="11">
        <v>89</v>
      </c>
      <c r="C93" s="12">
        <v>4.5</v>
      </c>
      <c r="D93" s="12">
        <v>3.2808115980211348</v>
      </c>
      <c r="E93" s="16">
        <v>0.73</v>
      </c>
      <c r="J93" s="8"/>
    </row>
    <row r="94" spans="2:10" x14ac:dyDescent="0.25">
      <c r="B94" s="11">
        <v>90</v>
      </c>
      <c r="C94" s="12">
        <v>4.0999999999999996</v>
      </c>
      <c r="D94" s="12">
        <v>3.0170127665353794</v>
      </c>
      <c r="E94" s="16">
        <v>0.73</v>
      </c>
      <c r="J94" s="8"/>
    </row>
    <row r="95" spans="2:10" x14ac:dyDescent="0.25">
      <c r="B95" s="11">
        <v>91</v>
      </c>
      <c r="C95" s="12">
        <v>3.8</v>
      </c>
      <c r="D95" s="12">
        <v>2.7671762842362755</v>
      </c>
      <c r="E95" s="16">
        <v>0.73</v>
      </c>
      <c r="J95" s="8"/>
    </row>
    <row r="96" spans="2:10" x14ac:dyDescent="0.25">
      <c r="B96" s="11">
        <v>92</v>
      </c>
      <c r="C96" s="12">
        <v>3.5</v>
      </c>
      <c r="D96" s="12">
        <v>2.524262046013602</v>
      </c>
      <c r="E96" s="16">
        <v>0.73</v>
      </c>
      <c r="J96" s="8"/>
    </row>
    <row r="97" spans="2:10" x14ac:dyDescent="0.25">
      <c r="B97" s="11">
        <v>93</v>
      </c>
      <c r="C97" s="12">
        <v>3.2</v>
      </c>
      <c r="D97" s="12">
        <v>2.3239290648086972</v>
      </c>
      <c r="E97" s="16">
        <v>0.73</v>
      </c>
      <c r="J97" s="8"/>
    </row>
    <row r="98" spans="2:10" x14ac:dyDescent="0.25">
      <c r="B98" s="11">
        <v>94</v>
      </c>
      <c r="C98" s="12">
        <v>2.9</v>
      </c>
      <c r="D98" s="12">
        <v>2.1246343511450378</v>
      </c>
      <c r="E98" s="16">
        <v>0.73</v>
      </c>
      <c r="J98" s="8"/>
    </row>
    <row r="99" spans="2:10" x14ac:dyDescent="0.25">
      <c r="B99" s="11">
        <v>95</v>
      </c>
      <c r="C99" s="12">
        <v>2.7</v>
      </c>
      <c r="D99" s="12">
        <v>1.9655237084217969</v>
      </c>
      <c r="E99" s="16">
        <v>0.73</v>
      </c>
      <c r="J99" s="8"/>
    </row>
    <row r="100" spans="2:10" x14ac:dyDescent="0.25">
      <c r="B100" s="11">
        <v>96</v>
      </c>
      <c r="C100" s="12">
        <v>2.5</v>
      </c>
      <c r="D100" s="12">
        <v>1.8134477776248792</v>
      </c>
      <c r="E100" s="16">
        <v>0.73</v>
      </c>
      <c r="J100" s="8"/>
    </row>
    <row r="101" spans="2:10" x14ac:dyDescent="0.25">
      <c r="B101" s="11">
        <v>97</v>
      </c>
      <c r="C101" s="12">
        <v>2.2999999999999998</v>
      </c>
      <c r="D101" s="12">
        <v>1.7013270514330585</v>
      </c>
      <c r="E101" s="16">
        <v>0.73</v>
      </c>
      <c r="J101" s="8"/>
    </row>
    <row r="102" spans="2:10" x14ac:dyDescent="0.25">
      <c r="B102" s="11">
        <v>98</v>
      </c>
      <c r="C102" s="12">
        <v>2.2000000000000002</v>
      </c>
      <c r="D102" s="12">
        <v>1.5827110157367672</v>
      </c>
      <c r="E102" s="16">
        <v>0.73</v>
      </c>
      <c r="J102" s="8"/>
    </row>
    <row r="103" spans="2:10" x14ac:dyDescent="0.25">
      <c r="B103" s="11">
        <v>99</v>
      </c>
      <c r="C103" s="12">
        <v>2</v>
      </c>
      <c r="D103" s="12">
        <v>1.4886149825783972</v>
      </c>
      <c r="E103" s="16">
        <v>0.73</v>
      </c>
      <c r="J103" s="8"/>
    </row>
    <row r="104" spans="2:10" x14ac:dyDescent="0.25">
      <c r="B104" s="11">
        <v>100</v>
      </c>
      <c r="C104" s="12">
        <v>1.8</v>
      </c>
      <c r="D104" s="12">
        <v>1.3434900662251654</v>
      </c>
      <c r="E104" s="16">
        <v>0.73</v>
      </c>
      <c r="J104" s="8"/>
    </row>
    <row r="105" spans="2:10" x14ac:dyDescent="0.25">
      <c r="B105" s="11">
        <v>101</v>
      </c>
      <c r="C105" s="12">
        <v>1.7</v>
      </c>
      <c r="D105" s="12">
        <v>1.2586483516483515</v>
      </c>
      <c r="E105" s="16">
        <v>0.73</v>
      </c>
      <c r="J105" s="8"/>
    </row>
    <row r="106" spans="2:10" x14ac:dyDescent="0.25">
      <c r="B106" s="11">
        <v>102</v>
      </c>
      <c r="C106" s="12">
        <v>1.6</v>
      </c>
      <c r="D106" s="12">
        <v>1.1493761638733704</v>
      </c>
      <c r="E106" s="16">
        <v>0.73</v>
      </c>
      <c r="J106" s="8"/>
    </row>
    <row r="107" spans="2:10" x14ac:dyDescent="0.25">
      <c r="B107" s="11">
        <v>103</v>
      </c>
      <c r="C107" s="12">
        <v>1.5</v>
      </c>
      <c r="D107" s="12">
        <v>1.0725767918088736</v>
      </c>
      <c r="E107" s="16">
        <v>0.73</v>
      </c>
      <c r="J107" s="8"/>
    </row>
    <row r="108" spans="2:10" x14ac:dyDescent="0.25">
      <c r="B108" s="11">
        <v>104</v>
      </c>
      <c r="C108" s="12">
        <v>1.3</v>
      </c>
      <c r="D108" s="12">
        <v>0.98123376623376624</v>
      </c>
      <c r="E108" s="16">
        <v>0.73</v>
      </c>
      <c r="J108" s="8"/>
    </row>
    <row r="109" spans="2:10" x14ac:dyDescent="0.25">
      <c r="B109" s="11">
        <v>105</v>
      </c>
      <c r="C109" s="12">
        <v>1</v>
      </c>
      <c r="D109" s="12">
        <v>0.72580459770114947</v>
      </c>
      <c r="E109" s="16">
        <v>0.73</v>
      </c>
      <c r="J109" s="8"/>
    </row>
    <row r="110" spans="2:10" x14ac:dyDescent="0.25">
      <c r="B110" s="11">
        <v>106</v>
      </c>
      <c r="C110" s="12">
        <v>0.5</v>
      </c>
      <c r="D110" s="12">
        <v>0.36499999999999999</v>
      </c>
      <c r="E110" s="16">
        <v>0.73</v>
      </c>
    </row>
  </sheetData>
  <mergeCells count="1">
    <mergeCell ref="B2:G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F60DA-AEAF-4ABD-BCB2-F71567E809FD}">
  <dimension ref="B1:J112"/>
  <sheetViews>
    <sheetView showGridLines="0" zoomScaleNormal="100" workbookViewId="0">
      <selection activeCell="D17" sqref="D17"/>
    </sheetView>
  </sheetViews>
  <sheetFormatPr baseColWidth="10" defaultColWidth="11.42578125" defaultRowHeight="15" x14ac:dyDescent="0.25"/>
  <cols>
    <col min="1" max="1" width="4.140625" customWidth="1"/>
    <col min="2" max="3" width="17.5703125" style="1" customWidth="1"/>
    <col min="4" max="4" width="17.5703125" style="4" customWidth="1"/>
    <col min="5" max="5" width="8.28515625" customWidth="1"/>
    <col min="6" max="7" width="17.5703125" customWidth="1"/>
  </cols>
  <sheetData>
    <row r="1" spans="2:10" ht="73.5" customHeight="1" x14ac:dyDescent="0.25">
      <c r="E1" s="39"/>
      <c r="F1" s="39"/>
      <c r="G1" s="39"/>
    </row>
    <row r="2" spans="2:10" ht="18.75" x14ac:dyDescent="0.25">
      <c r="B2" s="36" t="s">
        <v>7</v>
      </c>
      <c r="C2" s="36"/>
      <c r="D2" s="36"/>
      <c r="E2" s="36"/>
      <c r="F2" s="36"/>
      <c r="G2" s="36"/>
    </row>
    <row r="3" spans="2:10" ht="16.5" customHeight="1" x14ac:dyDescent="0.25">
      <c r="B3" s="5">
        <v>50</v>
      </c>
      <c r="C3" s="37" t="s">
        <v>8</v>
      </c>
      <c r="D3" s="38"/>
      <c r="F3" s="14" t="s">
        <v>9</v>
      </c>
      <c r="G3" s="15">
        <v>0.78</v>
      </c>
    </row>
    <row r="4" spans="2:10" ht="6.75" customHeight="1" x14ac:dyDescent="0.25"/>
    <row r="5" spans="2:10" ht="31.5" customHeight="1" x14ac:dyDescent="0.25">
      <c r="B5" s="10" t="s">
        <v>2</v>
      </c>
      <c r="C5" s="10" t="s">
        <v>10</v>
      </c>
      <c r="D5" s="10" t="s">
        <v>11</v>
      </c>
      <c r="F5" s="13" t="s">
        <v>12</v>
      </c>
      <c r="G5" s="13" t="s">
        <v>13</v>
      </c>
    </row>
    <row r="6" spans="2:10" x14ac:dyDescent="0.25">
      <c r="B6" s="11">
        <v>0</v>
      </c>
      <c r="C6" s="16">
        <v>0.92600000000000005</v>
      </c>
      <c r="D6" s="16">
        <f t="shared" ref="D6:D37" si="0">C6/_xlfn.XLOOKUP(ROUND($B$3,0),$B$6:$B$112,$C$6:$C$112,,0,)</f>
        <v>1.0945626477541373</v>
      </c>
      <c r="F6" s="17">
        <f>$G$3</f>
        <v>0.78</v>
      </c>
      <c r="G6" s="17">
        <f>$G$3*D6</f>
        <v>0.85375886524822708</v>
      </c>
      <c r="H6" s="2"/>
      <c r="J6" s="3"/>
    </row>
    <row r="7" spans="2:10" x14ac:dyDescent="0.25">
      <c r="B7" s="11">
        <v>1</v>
      </c>
      <c r="C7" s="16">
        <v>0.92600000000000005</v>
      </c>
      <c r="D7" s="16">
        <f t="shared" si="0"/>
        <v>1.0945626477541373</v>
      </c>
      <c r="F7" s="17">
        <f t="shared" ref="F7:F70" si="1">$G$3</f>
        <v>0.78</v>
      </c>
      <c r="G7" s="17">
        <f t="shared" ref="G7:G70" si="2">$G$3*D7</f>
        <v>0.85375886524822708</v>
      </c>
    </row>
    <row r="8" spans="2:10" x14ac:dyDescent="0.25">
      <c r="B8" s="11">
        <v>2</v>
      </c>
      <c r="C8" s="16">
        <v>0.92600000000000005</v>
      </c>
      <c r="D8" s="16">
        <f t="shared" si="0"/>
        <v>1.0945626477541373</v>
      </c>
      <c r="F8" s="17">
        <f t="shared" si="1"/>
        <v>0.78</v>
      </c>
      <c r="G8" s="17">
        <f t="shared" si="2"/>
        <v>0.85375886524822708</v>
      </c>
    </row>
    <row r="9" spans="2:10" x14ac:dyDescent="0.25">
      <c r="B9" s="11">
        <v>3</v>
      </c>
      <c r="C9" s="16">
        <v>0.92600000000000005</v>
      </c>
      <c r="D9" s="16">
        <f t="shared" si="0"/>
        <v>1.0945626477541373</v>
      </c>
      <c r="F9" s="17">
        <f t="shared" si="1"/>
        <v>0.78</v>
      </c>
      <c r="G9" s="17">
        <f t="shared" si="2"/>
        <v>0.85375886524822708</v>
      </c>
    </row>
    <row r="10" spans="2:10" x14ac:dyDescent="0.25">
      <c r="B10" s="11">
        <v>4</v>
      </c>
      <c r="C10" s="16">
        <v>0.92600000000000005</v>
      </c>
      <c r="D10" s="16">
        <f t="shared" si="0"/>
        <v>1.0945626477541373</v>
      </c>
      <c r="F10" s="17">
        <f t="shared" si="1"/>
        <v>0.78</v>
      </c>
      <c r="G10" s="17">
        <f t="shared" si="2"/>
        <v>0.85375886524822708</v>
      </c>
    </row>
    <row r="11" spans="2:10" x14ac:dyDescent="0.25">
      <c r="B11" s="11">
        <v>5</v>
      </c>
      <c r="C11" s="16">
        <v>0.92600000000000005</v>
      </c>
      <c r="D11" s="16">
        <f t="shared" si="0"/>
        <v>1.0945626477541373</v>
      </c>
      <c r="F11" s="17">
        <f t="shared" si="1"/>
        <v>0.78</v>
      </c>
      <c r="G11" s="17">
        <f t="shared" si="2"/>
        <v>0.85375886524822708</v>
      </c>
    </row>
    <row r="12" spans="2:10" x14ac:dyDescent="0.25">
      <c r="B12" s="11">
        <v>6</v>
      </c>
      <c r="C12" s="16">
        <v>0.92600000000000005</v>
      </c>
      <c r="D12" s="16">
        <f t="shared" si="0"/>
        <v>1.0945626477541373</v>
      </c>
      <c r="F12" s="17">
        <f t="shared" si="1"/>
        <v>0.78</v>
      </c>
      <c r="G12" s="17">
        <f t="shared" si="2"/>
        <v>0.85375886524822708</v>
      </c>
    </row>
    <row r="13" spans="2:10" x14ac:dyDescent="0.25">
      <c r="B13" s="11">
        <v>7</v>
      </c>
      <c r="C13" s="16">
        <v>0.92600000000000005</v>
      </c>
      <c r="D13" s="16">
        <f t="shared" si="0"/>
        <v>1.0945626477541373</v>
      </c>
      <c r="F13" s="17">
        <f t="shared" si="1"/>
        <v>0.78</v>
      </c>
      <c r="G13" s="17">
        <f t="shared" si="2"/>
        <v>0.85375886524822708</v>
      </c>
    </row>
    <row r="14" spans="2:10" x14ac:dyDescent="0.25">
      <c r="B14" s="11">
        <v>8</v>
      </c>
      <c r="C14" s="16">
        <v>0.92600000000000005</v>
      </c>
      <c r="D14" s="16">
        <f t="shared" si="0"/>
        <v>1.0945626477541373</v>
      </c>
      <c r="F14" s="17">
        <f t="shared" si="1"/>
        <v>0.78</v>
      </c>
      <c r="G14" s="17">
        <f t="shared" si="2"/>
        <v>0.85375886524822708</v>
      </c>
    </row>
    <row r="15" spans="2:10" x14ac:dyDescent="0.25">
      <c r="B15" s="11">
        <v>9</v>
      </c>
      <c r="C15" s="16">
        <v>0.92600000000000005</v>
      </c>
      <c r="D15" s="16">
        <f t="shared" si="0"/>
        <v>1.0945626477541373</v>
      </c>
      <c r="F15" s="17">
        <f t="shared" si="1"/>
        <v>0.78</v>
      </c>
      <c r="G15" s="17">
        <f t="shared" si="2"/>
        <v>0.85375886524822708</v>
      </c>
    </row>
    <row r="16" spans="2:10" x14ac:dyDescent="0.25">
      <c r="B16" s="11">
        <v>10</v>
      </c>
      <c r="C16" s="16">
        <v>0.92600000000000005</v>
      </c>
      <c r="D16" s="16">
        <f t="shared" si="0"/>
        <v>1.0945626477541373</v>
      </c>
      <c r="F16" s="17">
        <f t="shared" si="1"/>
        <v>0.78</v>
      </c>
      <c r="G16" s="17">
        <f t="shared" si="2"/>
        <v>0.85375886524822708</v>
      </c>
    </row>
    <row r="17" spans="2:7" x14ac:dyDescent="0.25">
      <c r="B17" s="11">
        <v>11</v>
      </c>
      <c r="C17" s="16">
        <v>0.92600000000000005</v>
      </c>
      <c r="D17" s="16">
        <f t="shared" si="0"/>
        <v>1.0945626477541373</v>
      </c>
      <c r="F17" s="17">
        <f t="shared" si="1"/>
        <v>0.78</v>
      </c>
      <c r="G17" s="17">
        <f t="shared" si="2"/>
        <v>0.85375886524822708</v>
      </c>
    </row>
    <row r="18" spans="2:7" x14ac:dyDescent="0.25">
      <c r="B18" s="11">
        <v>12</v>
      </c>
      <c r="C18" s="16">
        <v>0.92600000000000005</v>
      </c>
      <c r="D18" s="16">
        <f t="shared" si="0"/>
        <v>1.0945626477541373</v>
      </c>
      <c r="F18" s="17">
        <f t="shared" si="1"/>
        <v>0.78</v>
      </c>
      <c r="G18" s="17">
        <f t="shared" si="2"/>
        <v>0.85375886524822708</v>
      </c>
    </row>
    <row r="19" spans="2:7" x14ac:dyDescent="0.25">
      <c r="B19" s="11">
        <v>13</v>
      </c>
      <c r="C19" s="16">
        <v>0.92600000000000005</v>
      </c>
      <c r="D19" s="16">
        <f t="shared" si="0"/>
        <v>1.0945626477541373</v>
      </c>
      <c r="F19" s="17">
        <f t="shared" si="1"/>
        <v>0.78</v>
      </c>
      <c r="G19" s="17">
        <f t="shared" si="2"/>
        <v>0.85375886524822708</v>
      </c>
    </row>
    <row r="20" spans="2:7" x14ac:dyDescent="0.25">
      <c r="B20" s="11">
        <v>14</v>
      </c>
      <c r="C20" s="16">
        <v>0.92600000000000005</v>
      </c>
      <c r="D20" s="16">
        <f t="shared" si="0"/>
        <v>1.0945626477541373</v>
      </c>
      <c r="F20" s="17">
        <f t="shared" si="1"/>
        <v>0.78</v>
      </c>
      <c r="G20" s="17">
        <f t="shared" si="2"/>
        <v>0.85375886524822708</v>
      </c>
    </row>
    <row r="21" spans="2:7" x14ac:dyDescent="0.25">
      <c r="B21" s="11">
        <v>15</v>
      </c>
      <c r="C21" s="16">
        <v>0.92600000000000005</v>
      </c>
      <c r="D21" s="16">
        <f t="shared" si="0"/>
        <v>1.0945626477541373</v>
      </c>
      <c r="F21" s="17">
        <f t="shared" si="1"/>
        <v>0.78</v>
      </c>
      <c r="G21" s="17">
        <f t="shared" si="2"/>
        <v>0.85375886524822708</v>
      </c>
    </row>
    <row r="22" spans="2:7" x14ac:dyDescent="0.25">
      <c r="B22" s="11">
        <v>16</v>
      </c>
      <c r="C22" s="16">
        <v>0.92600000000000005</v>
      </c>
      <c r="D22" s="16">
        <f t="shared" si="0"/>
        <v>1.0945626477541373</v>
      </c>
      <c r="F22" s="17">
        <f t="shared" si="1"/>
        <v>0.78</v>
      </c>
      <c r="G22" s="17">
        <f t="shared" si="2"/>
        <v>0.85375886524822708</v>
      </c>
    </row>
    <row r="23" spans="2:7" x14ac:dyDescent="0.25">
      <c r="B23" s="11">
        <v>17</v>
      </c>
      <c r="C23" s="16">
        <v>0.92600000000000005</v>
      </c>
      <c r="D23" s="16">
        <f t="shared" si="0"/>
        <v>1.0945626477541373</v>
      </c>
      <c r="F23" s="17">
        <f t="shared" si="1"/>
        <v>0.78</v>
      </c>
      <c r="G23" s="17">
        <f t="shared" si="2"/>
        <v>0.85375886524822708</v>
      </c>
    </row>
    <row r="24" spans="2:7" x14ac:dyDescent="0.25">
      <c r="B24" s="11">
        <v>18</v>
      </c>
      <c r="C24" s="16">
        <v>0.92600000000000005</v>
      </c>
      <c r="D24" s="16">
        <f t="shared" si="0"/>
        <v>1.0945626477541373</v>
      </c>
      <c r="F24" s="17">
        <f t="shared" si="1"/>
        <v>0.78</v>
      </c>
      <c r="G24" s="17">
        <f t="shared" si="2"/>
        <v>0.85375886524822708</v>
      </c>
    </row>
    <row r="25" spans="2:7" x14ac:dyDescent="0.25">
      <c r="B25" s="11">
        <v>19</v>
      </c>
      <c r="C25" s="16">
        <v>0.90600000000000003</v>
      </c>
      <c r="D25" s="16">
        <f t="shared" si="0"/>
        <v>1.0709219858156029</v>
      </c>
      <c r="F25" s="17">
        <f t="shared" si="1"/>
        <v>0.78</v>
      </c>
      <c r="G25" s="17">
        <f t="shared" si="2"/>
        <v>0.83531914893617032</v>
      </c>
    </row>
    <row r="26" spans="2:7" x14ac:dyDescent="0.25">
      <c r="B26" s="11">
        <v>20</v>
      </c>
      <c r="C26" s="16">
        <v>0.90600000000000003</v>
      </c>
      <c r="D26" s="16">
        <f t="shared" si="0"/>
        <v>1.0709219858156029</v>
      </c>
      <c r="F26" s="17">
        <f t="shared" si="1"/>
        <v>0.78</v>
      </c>
      <c r="G26" s="17">
        <f t="shared" si="2"/>
        <v>0.83531914893617032</v>
      </c>
    </row>
    <row r="27" spans="2:7" x14ac:dyDescent="0.25">
      <c r="B27" s="11">
        <v>21</v>
      </c>
      <c r="C27" s="16">
        <v>0.90600000000000003</v>
      </c>
      <c r="D27" s="16">
        <f t="shared" si="0"/>
        <v>1.0709219858156029</v>
      </c>
      <c r="F27" s="17">
        <f t="shared" si="1"/>
        <v>0.78</v>
      </c>
      <c r="G27" s="17">
        <f t="shared" si="2"/>
        <v>0.83531914893617032</v>
      </c>
    </row>
    <row r="28" spans="2:7" x14ac:dyDescent="0.25">
      <c r="B28" s="11">
        <v>22</v>
      </c>
      <c r="C28" s="16">
        <v>0.90600000000000003</v>
      </c>
      <c r="D28" s="16">
        <f t="shared" si="0"/>
        <v>1.0709219858156029</v>
      </c>
      <c r="F28" s="17">
        <f t="shared" si="1"/>
        <v>0.78</v>
      </c>
      <c r="G28" s="17">
        <f t="shared" si="2"/>
        <v>0.83531914893617032</v>
      </c>
    </row>
    <row r="29" spans="2:7" x14ac:dyDescent="0.25">
      <c r="B29" s="11">
        <v>23</v>
      </c>
      <c r="C29" s="16">
        <v>0.90600000000000003</v>
      </c>
      <c r="D29" s="16">
        <f t="shared" si="0"/>
        <v>1.0709219858156029</v>
      </c>
      <c r="F29" s="17">
        <f t="shared" si="1"/>
        <v>0.78</v>
      </c>
      <c r="G29" s="17">
        <f t="shared" si="2"/>
        <v>0.83531914893617032</v>
      </c>
    </row>
    <row r="30" spans="2:7" x14ac:dyDescent="0.25">
      <c r="B30" s="11">
        <v>24</v>
      </c>
      <c r="C30" s="16">
        <v>0.90600000000000003</v>
      </c>
      <c r="D30" s="16">
        <f t="shared" si="0"/>
        <v>1.0709219858156029</v>
      </c>
      <c r="F30" s="17">
        <f t="shared" si="1"/>
        <v>0.78</v>
      </c>
      <c r="G30" s="17">
        <f t="shared" si="2"/>
        <v>0.83531914893617032</v>
      </c>
    </row>
    <row r="31" spans="2:7" x14ac:dyDescent="0.25">
      <c r="B31" s="11">
        <v>25</v>
      </c>
      <c r="C31" s="16">
        <v>0.90600000000000003</v>
      </c>
      <c r="D31" s="16">
        <f t="shared" si="0"/>
        <v>1.0709219858156029</v>
      </c>
      <c r="F31" s="17">
        <f t="shared" si="1"/>
        <v>0.78</v>
      </c>
      <c r="G31" s="17">
        <f t="shared" si="2"/>
        <v>0.83531914893617032</v>
      </c>
    </row>
    <row r="32" spans="2:7" x14ac:dyDescent="0.25">
      <c r="B32" s="11">
        <v>26</v>
      </c>
      <c r="C32" s="16">
        <v>0.90600000000000003</v>
      </c>
      <c r="D32" s="16">
        <f t="shared" si="0"/>
        <v>1.0709219858156029</v>
      </c>
      <c r="F32" s="17">
        <f t="shared" si="1"/>
        <v>0.78</v>
      </c>
      <c r="G32" s="17">
        <f t="shared" si="2"/>
        <v>0.83531914893617032</v>
      </c>
    </row>
    <row r="33" spans="2:7" x14ac:dyDescent="0.25">
      <c r="B33" s="11">
        <v>27</v>
      </c>
      <c r="C33" s="16">
        <v>0.90600000000000003</v>
      </c>
      <c r="D33" s="16">
        <f t="shared" si="0"/>
        <v>1.0709219858156029</v>
      </c>
      <c r="F33" s="17">
        <f t="shared" si="1"/>
        <v>0.78</v>
      </c>
      <c r="G33" s="17">
        <f t="shared" si="2"/>
        <v>0.83531914893617032</v>
      </c>
    </row>
    <row r="34" spans="2:7" x14ac:dyDescent="0.25">
      <c r="B34" s="11">
        <v>28</v>
      </c>
      <c r="C34" s="16">
        <v>0.90600000000000003</v>
      </c>
      <c r="D34" s="16">
        <f t="shared" si="0"/>
        <v>1.0709219858156029</v>
      </c>
      <c r="F34" s="17">
        <f t="shared" si="1"/>
        <v>0.78</v>
      </c>
      <c r="G34" s="17">
        <f t="shared" si="2"/>
        <v>0.83531914893617032</v>
      </c>
    </row>
    <row r="35" spans="2:7" x14ac:dyDescent="0.25">
      <c r="B35" s="11">
        <v>29</v>
      </c>
      <c r="C35" s="16">
        <v>0.90600000000000003</v>
      </c>
      <c r="D35" s="16">
        <f t="shared" si="0"/>
        <v>1.0709219858156029</v>
      </c>
      <c r="F35" s="17">
        <f t="shared" si="1"/>
        <v>0.78</v>
      </c>
      <c r="G35" s="17">
        <f t="shared" si="2"/>
        <v>0.83531914893617032</v>
      </c>
    </row>
    <row r="36" spans="2:7" x14ac:dyDescent="0.25">
      <c r="B36" s="11">
        <v>30</v>
      </c>
      <c r="C36" s="16">
        <v>0.90600000000000003</v>
      </c>
      <c r="D36" s="16">
        <f t="shared" si="0"/>
        <v>1.0709219858156029</v>
      </c>
      <c r="F36" s="17">
        <f t="shared" si="1"/>
        <v>0.78</v>
      </c>
      <c r="G36" s="17">
        <f t="shared" si="2"/>
        <v>0.83531914893617032</v>
      </c>
    </row>
    <row r="37" spans="2:7" x14ac:dyDescent="0.25">
      <c r="B37" s="11">
        <v>31</v>
      </c>
      <c r="C37" s="16">
        <v>0.87</v>
      </c>
      <c r="D37" s="16">
        <f t="shared" si="0"/>
        <v>1.0283687943262412</v>
      </c>
      <c r="F37" s="17">
        <f t="shared" si="1"/>
        <v>0.78</v>
      </c>
      <c r="G37" s="17">
        <f t="shared" si="2"/>
        <v>0.80212765957446819</v>
      </c>
    </row>
    <row r="38" spans="2:7" x14ac:dyDescent="0.25">
      <c r="B38" s="11">
        <v>32</v>
      </c>
      <c r="C38" s="16">
        <v>0.87</v>
      </c>
      <c r="D38" s="16">
        <f t="shared" ref="D38:D69" si="3">C38/_xlfn.XLOOKUP(ROUND($B$3,0),$B$6:$B$112,$C$6:$C$112,,0,)</f>
        <v>1.0283687943262412</v>
      </c>
      <c r="F38" s="17">
        <f t="shared" si="1"/>
        <v>0.78</v>
      </c>
      <c r="G38" s="17">
        <f t="shared" si="2"/>
        <v>0.80212765957446819</v>
      </c>
    </row>
    <row r="39" spans="2:7" x14ac:dyDescent="0.25">
      <c r="B39" s="11">
        <v>33</v>
      </c>
      <c r="C39" s="16">
        <v>0.87</v>
      </c>
      <c r="D39" s="16">
        <f t="shared" si="3"/>
        <v>1.0283687943262412</v>
      </c>
      <c r="F39" s="17">
        <f t="shared" si="1"/>
        <v>0.78</v>
      </c>
      <c r="G39" s="17">
        <f t="shared" si="2"/>
        <v>0.80212765957446819</v>
      </c>
    </row>
    <row r="40" spans="2:7" x14ac:dyDescent="0.25">
      <c r="B40" s="11">
        <v>34</v>
      </c>
      <c r="C40" s="16">
        <v>0.87</v>
      </c>
      <c r="D40" s="16">
        <f t="shared" si="3"/>
        <v>1.0283687943262412</v>
      </c>
      <c r="F40" s="17">
        <f t="shared" si="1"/>
        <v>0.78</v>
      </c>
      <c r="G40" s="17">
        <f t="shared" si="2"/>
        <v>0.80212765957446819</v>
      </c>
    </row>
    <row r="41" spans="2:7" x14ac:dyDescent="0.25">
      <c r="B41" s="11">
        <v>35</v>
      </c>
      <c r="C41" s="16">
        <v>0.87</v>
      </c>
      <c r="D41" s="16">
        <f t="shared" si="3"/>
        <v>1.0283687943262412</v>
      </c>
      <c r="F41" s="17">
        <f t="shared" si="1"/>
        <v>0.78</v>
      </c>
      <c r="G41" s="17">
        <f t="shared" si="2"/>
        <v>0.80212765957446819</v>
      </c>
    </row>
    <row r="42" spans="2:7" x14ac:dyDescent="0.25">
      <c r="B42" s="11">
        <v>36</v>
      </c>
      <c r="C42" s="16">
        <v>0.87</v>
      </c>
      <c r="D42" s="16">
        <f t="shared" si="3"/>
        <v>1.0283687943262412</v>
      </c>
      <c r="F42" s="17">
        <f t="shared" si="1"/>
        <v>0.78</v>
      </c>
      <c r="G42" s="17">
        <f t="shared" si="2"/>
        <v>0.80212765957446819</v>
      </c>
    </row>
    <row r="43" spans="2:7" x14ac:dyDescent="0.25">
      <c r="B43" s="11">
        <v>37</v>
      </c>
      <c r="C43" s="16">
        <v>0.87</v>
      </c>
      <c r="D43" s="16">
        <f t="shared" si="3"/>
        <v>1.0283687943262412</v>
      </c>
      <c r="F43" s="17">
        <f t="shared" si="1"/>
        <v>0.78</v>
      </c>
      <c r="G43" s="17">
        <f t="shared" si="2"/>
        <v>0.80212765957446819</v>
      </c>
    </row>
    <row r="44" spans="2:7" x14ac:dyDescent="0.25">
      <c r="B44" s="11">
        <v>38</v>
      </c>
      <c r="C44" s="16">
        <v>0.87</v>
      </c>
      <c r="D44" s="16">
        <f t="shared" si="3"/>
        <v>1.0283687943262412</v>
      </c>
      <c r="F44" s="17">
        <f t="shared" si="1"/>
        <v>0.78</v>
      </c>
      <c r="G44" s="17">
        <f t="shared" si="2"/>
        <v>0.80212765957446819</v>
      </c>
    </row>
    <row r="45" spans="2:7" x14ac:dyDescent="0.25">
      <c r="B45" s="11">
        <v>39</v>
      </c>
      <c r="C45" s="16">
        <v>0.87</v>
      </c>
      <c r="D45" s="16">
        <f t="shared" si="3"/>
        <v>1.0283687943262412</v>
      </c>
      <c r="F45" s="17">
        <f t="shared" si="1"/>
        <v>0.78</v>
      </c>
      <c r="G45" s="17">
        <f t="shared" si="2"/>
        <v>0.80212765957446819</v>
      </c>
    </row>
    <row r="46" spans="2:7" x14ac:dyDescent="0.25">
      <c r="B46" s="11">
        <v>40</v>
      </c>
      <c r="C46" s="16">
        <v>0.87</v>
      </c>
      <c r="D46" s="16">
        <f t="shared" si="3"/>
        <v>1.0283687943262412</v>
      </c>
      <c r="F46" s="17">
        <f t="shared" si="1"/>
        <v>0.78</v>
      </c>
      <c r="G46" s="17">
        <f t="shared" si="2"/>
        <v>0.80212765957446819</v>
      </c>
    </row>
    <row r="47" spans="2:7" x14ac:dyDescent="0.25">
      <c r="B47" s="11">
        <v>41</v>
      </c>
      <c r="C47" s="16">
        <v>0.84599999999999997</v>
      </c>
      <c r="D47" s="16">
        <f t="shared" si="3"/>
        <v>1</v>
      </c>
      <c r="F47" s="17">
        <f t="shared" si="1"/>
        <v>0.78</v>
      </c>
      <c r="G47" s="17">
        <f t="shared" si="2"/>
        <v>0.78</v>
      </c>
    </row>
    <row r="48" spans="2:7" x14ac:dyDescent="0.25">
      <c r="B48" s="11">
        <v>42</v>
      </c>
      <c r="C48" s="16">
        <v>0.84599999999999997</v>
      </c>
      <c r="D48" s="16">
        <f t="shared" si="3"/>
        <v>1</v>
      </c>
      <c r="F48" s="17">
        <f t="shared" si="1"/>
        <v>0.78</v>
      </c>
      <c r="G48" s="17">
        <f t="shared" si="2"/>
        <v>0.78</v>
      </c>
    </row>
    <row r="49" spans="2:7" x14ac:dyDescent="0.25">
      <c r="B49" s="11">
        <v>43</v>
      </c>
      <c r="C49" s="16">
        <v>0.84599999999999997</v>
      </c>
      <c r="D49" s="16">
        <f t="shared" si="3"/>
        <v>1</v>
      </c>
      <c r="F49" s="17">
        <f t="shared" si="1"/>
        <v>0.78</v>
      </c>
      <c r="G49" s="17">
        <f t="shared" si="2"/>
        <v>0.78</v>
      </c>
    </row>
    <row r="50" spans="2:7" x14ac:dyDescent="0.25">
      <c r="B50" s="11">
        <v>44</v>
      </c>
      <c r="C50" s="16">
        <v>0.84599999999999997</v>
      </c>
      <c r="D50" s="16">
        <f t="shared" si="3"/>
        <v>1</v>
      </c>
      <c r="F50" s="17">
        <f t="shared" si="1"/>
        <v>0.78</v>
      </c>
      <c r="G50" s="17">
        <f t="shared" si="2"/>
        <v>0.78</v>
      </c>
    </row>
    <row r="51" spans="2:7" x14ac:dyDescent="0.25">
      <c r="B51" s="11">
        <v>45</v>
      </c>
      <c r="C51" s="16">
        <v>0.84599999999999997</v>
      </c>
      <c r="D51" s="16">
        <f t="shared" si="3"/>
        <v>1</v>
      </c>
      <c r="F51" s="17">
        <f t="shared" si="1"/>
        <v>0.78</v>
      </c>
      <c r="G51" s="17">
        <f t="shared" si="2"/>
        <v>0.78</v>
      </c>
    </row>
    <row r="52" spans="2:7" x14ac:dyDescent="0.25">
      <c r="B52" s="11">
        <v>46</v>
      </c>
      <c r="C52" s="16">
        <v>0.84599999999999997</v>
      </c>
      <c r="D52" s="16">
        <f t="shared" si="3"/>
        <v>1</v>
      </c>
      <c r="F52" s="17">
        <f t="shared" si="1"/>
        <v>0.78</v>
      </c>
      <c r="G52" s="17">
        <f t="shared" si="2"/>
        <v>0.78</v>
      </c>
    </row>
    <row r="53" spans="2:7" x14ac:dyDescent="0.25">
      <c r="B53" s="11">
        <v>47</v>
      </c>
      <c r="C53" s="16">
        <v>0.84599999999999997</v>
      </c>
      <c r="D53" s="16">
        <f t="shared" si="3"/>
        <v>1</v>
      </c>
      <c r="F53" s="17">
        <f t="shared" si="1"/>
        <v>0.78</v>
      </c>
      <c r="G53" s="17">
        <f t="shared" si="2"/>
        <v>0.78</v>
      </c>
    </row>
    <row r="54" spans="2:7" x14ac:dyDescent="0.25">
      <c r="B54" s="11">
        <v>48</v>
      </c>
      <c r="C54" s="16">
        <v>0.84599999999999997</v>
      </c>
      <c r="D54" s="16">
        <f t="shared" si="3"/>
        <v>1</v>
      </c>
      <c r="F54" s="17">
        <f t="shared" si="1"/>
        <v>0.78</v>
      </c>
      <c r="G54" s="17">
        <f t="shared" si="2"/>
        <v>0.78</v>
      </c>
    </row>
    <row r="55" spans="2:7" x14ac:dyDescent="0.25">
      <c r="B55" s="11">
        <v>49</v>
      </c>
      <c r="C55" s="16">
        <v>0.84599999999999997</v>
      </c>
      <c r="D55" s="16">
        <f t="shared" si="3"/>
        <v>1</v>
      </c>
      <c r="F55" s="17">
        <f t="shared" si="1"/>
        <v>0.78</v>
      </c>
      <c r="G55" s="17">
        <f t="shared" si="2"/>
        <v>0.78</v>
      </c>
    </row>
    <row r="56" spans="2:7" x14ac:dyDescent="0.25">
      <c r="B56" s="11">
        <v>50</v>
      </c>
      <c r="C56" s="16">
        <v>0.84599999999999997</v>
      </c>
      <c r="D56" s="16">
        <f t="shared" si="3"/>
        <v>1</v>
      </c>
      <c r="F56" s="17">
        <f t="shared" si="1"/>
        <v>0.78</v>
      </c>
      <c r="G56" s="17">
        <f t="shared" si="2"/>
        <v>0.78</v>
      </c>
    </row>
    <row r="57" spans="2:7" x14ac:dyDescent="0.25">
      <c r="B57" s="11">
        <v>51</v>
      </c>
      <c r="C57" s="16">
        <v>0.81131173184357541</v>
      </c>
      <c r="D57" s="16">
        <f t="shared" si="3"/>
        <v>0.95899731896403717</v>
      </c>
      <c r="F57" s="17">
        <f t="shared" si="1"/>
        <v>0.78</v>
      </c>
      <c r="G57" s="17">
        <f t="shared" si="2"/>
        <v>0.74801790879194907</v>
      </c>
    </row>
    <row r="58" spans="2:7" x14ac:dyDescent="0.25">
      <c r="B58" s="11">
        <v>52</v>
      </c>
      <c r="C58" s="16">
        <v>0.81131173184357541</v>
      </c>
      <c r="D58" s="16">
        <f t="shared" si="3"/>
        <v>0.95899731896403717</v>
      </c>
      <c r="F58" s="17">
        <f t="shared" si="1"/>
        <v>0.78</v>
      </c>
      <c r="G58" s="17">
        <f t="shared" si="2"/>
        <v>0.74801790879194907</v>
      </c>
    </row>
    <row r="59" spans="2:7" x14ac:dyDescent="0.25">
      <c r="B59" s="11">
        <v>53</v>
      </c>
      <c r="C59" s="16">
        <v>0.81131173184357541</v>
      </c>
      <c r="D59" s="16">
        <f t="shared" si="3"/>
        <v>0.95899731896403717</v>
      </c>
      <c r="F59" s="17">
        <f t="shared" si="1"/>
        <v>0.78</v>
      </c>
      <c r="G59" s="17">
        <f t="shared" si="2"/>
        <v>0.74801790879194907</v>
      </c>
    </row>
    <row r="60" spans="2:7" x14ac:dyDescent="0.25">
      <c r="B60" s="11">
        <v>54</v>
      </c>
      <c r="C60" s="16">
        <v>0.81131173184357541</v>
      </c>
      <c r="D60" s="16">
        <f t="shared" si="3"/>
        <v>0.95899731896403717</v>
      </c>
      <c r="F60" s="17">
        <f t="shared" si="1"/>
        <v>0.78</v>
      </c>
      <c r="G60" s="17">
        <f t="shared" si="2"/>
        <v>0.74801790879194907</v>
      </c>
    </row>
    <row r="61" spans="2:7" x14ac:dyDescent="0.25">
      <c r="B61" s="11">
        <v>55</v>
      </c>
      <c r="C61" s="16">
        <v>0.81131173184357541</v>
      </c>
      <c r="D61" s="16">
        <f t="shared" si="3"/>
        <v>0.95899731896403717</v>
      </c>
      <c r="F61" s="17">
        <f t="shared" si="1"/>
        <v>0.78</v>
      </c>
      <c r="G61" s="17">
        <f t="shared" si="2"/>
        <v>0.74801790879194907</v>
      </c>
    </row>
    <row r="62" spans="2:7" x14ac:dyDescent="0.25">
      <c r="B62" s="11">
        <v>56</v>
      </c>
      <c r="C62" s="16">
        <v>0.81131173184357541</v>
      </c>
      <c r="D62" s="16">
        <f t="shared" si="3"/>
        <v>0.95899731896403717</v>
      </c>
      <c r="F62" s="17">
        <f t="shared" si="1"/>
        <v>0.78</v>
      </c>
      <c r="G62" s="17">
        <f t="shared" si="2"/>
        <v>0.74801790879194907</v>
      </c>
    </row>
    <row r="63" spans="2:7" x14ac:dyDescent="0.25">
      <c r="B63" s="11">
        <v>57</v>
      </c>
      <c r="C63" s="16">
        <v>0.81131173184357541</v>
      </c>
      <c r="D63" s="16">
        <f t="shared" si="3"/>
        <v>0.95899731896403717</v>
      </c>
      <c r="F63" s="17">
        <f t="shared" si="1"/>
        <v>0.78</v>
      </c>
      <c r="G63" s="17">
        <f t="shared" si="2"/>
        <v>0.74801790879194907</v>
      </c>
    </row>
    <row r="64" spans="2:7" x14ac:dyDescent="0.25">
      <c r="B64" s="11">
        <v>58</v>
      </c>
      <c r="C64" s="16">
        <v>0.81131173184357541</v>
      </c>
      <c r="D64" s="16">
        <f t="shared" si="3"/>
        <v>0.95899731896403717</v>
      </c>
      <c r="F64" s="17">
        <f t="shared" si="1"/>
        <v>0.78</v>
      </c>
      <c r="G64" s="17">
        <f t="shared" si="2"/>
        <v>0.74801790879194907</v>
      </c>
    </row>
    <row r="65" spans="2:7" x14ac:dyDescent="0.25">
      <c r="B65" s="11">
        <v>59</v>
      </c>
      <c r="C65" s="16">
        <v>0.81131173184357541</v>
      </c>
      <c r="D65" s="16">
        <f t="shared" si="3"/>
        <v>0.95899731896403717</v>
      </c>
      <c r="F65" s="17">
        <f t="shared" si="1"/>
        <v>0.78</v>
      </c>
      <c r="G65" s="17">
        <f t="shared" si="2"/>
        <v>0.74801790879194907</v>
      </c>
    </row>
    <row r="66" spans="2:7" x14ac:dyDescent="0.25">
      <c r="B66" s="11">
        <v>60</v>
      </c>
      <c r="C66" s="16">
        <v>0.81131173184357541</v>
      </c>
      <c r="D66" s="16">
        <f t="shared" si="3"/>
        <v>0.95899731896403717</v>
      </c>
      <c r="F66" s="17">
        <f t="shared" si="1"/>
        <v>0.78</v>
      </c>
      <c r="G66" s="17">
        <f t="shared" si="2"/>
        <v>0.74801790879194907</v>
      </c>
    </row>
    <row r="67" spans="2:7" x14ac:dyDescent="0.25">
      <c r="B67" s="11">
        <v>61</v>
      </c>
      <c r="C67" s="16">
        <v>0.81131173184357541</v>
      </c>
      <c r="D67" s="16">
        <f t="shared" si="3"/>
        <v>0.95899731896403717</v>
      </c>
      <c r="F67" s="17">
        <f t="shared" si="1"/>
        <v>0.78</v>
      </c>
      <c r="G67" s="17">
        <f t="shared" si="2"/>
        <v>0.74801790879194907</v>
      </c>
    </row>
    <row r="68" spans="2:7" x14ac:dyDescent="0.25">
      <c r="B68" s="11">
        <v>62</v>
      </c>
      <c r="C68" s="16">
        <v>0.81131173184357541</v>
      </c>
      <c r="D68" s="16">
        <f t="shared" si="3"/>
        <v>0.95899731896403717</v>
      </c>
      <c r="F68" s="17">
        <f t="shared" si="1"/>
        <v>0.78</v>
      </c>
      <c r="G68" s="17">
        <f t="shared" si="2"/>
        <v>0.74801790879194907</v>
      </c>
    </row>
    <row r="69" spans="2:7" x14ac:dyDescent="0.25">
      <c r="B69" s="11">
        <v>63</v>
      </c>
      <c r="C69" s="16">
        <v>0.81131173184357541</v>
      </c>
      <c r="D69" s="16">
        <f t="shared" si="3"/>
        <v>0.95899731896403717</v>
      </c>
      <c r="F69" s="17">
        <f t="shared" si="1"/>
        <v>0.78</v>
      </c>
      <c r="G69" s="17">
        <f t="shared" si="2"/>
        <v>0.74801790879194907</v>
      </c>
    </row>
    <row r="70" spans="2:7" x14ac:dyDescent="0.25">
      <c r="B70" s="11">
        <v>64</v>
      </c>
      <c r="C70" s="16">
        <v>0.81131173184357541</v>
      </c>
      <c r="D70" s="16">
        <f t="shared" ref="D70:D101" si="4">C70/_xlfn.XLOOKUP(ROUND($B$3,0),$B$6:$B$112,$C$6:$C$112,,0,)</f>
        <v>0.95899731896403717</v>
      </c>
      <c r="F70" s="17">
        <f t="shared" si="1"/>
        <v>0.78</v>
      </c>
      <c r="G70" s="17">
        <f t="shared" si="2"/>
        <v>0.74801790879194907</v>
      </c>
    </row>
    <row r="71" spans="2:7" x14ac:dyDescent="0.25">
      <c r="B71" s="11">
        <v>65</v>
      </c>
      <c r="C71" s="16">
        <v>0.81131173184357541</v>
      </c>
      <c r="D71" s="16">
        <f t="shared" si="4"/>
        <v>0.95899731896403717</v>
      </c>
      <c r="F71" s="17">
        <f t="shared" ref="F71:F112" si="5">$G$3</f>
        <v>0.78</v>
      </c>
      <c r="G71" s="17">
        <f t="shared" ref="G71:G112" si="6">$G$3*D71</f>
        <v>0.74801790879194907</v>
      </c>
    </row>
    <row r="72" spans="2:7" x14ac:dyDescent="0.25">
      <c r="B72" s="11">
        <v>66</v>
      </c>
      <c r="C72" s="16">
        <v>0.81131173184357541</v>
      </c>
      <c r="D72" s="16">
        <f t="shared" si="4"/>
        <v>0.95899731896403717</v>
      </c>
      <c r="F72" s="17">
        <f t="shared" si="5"/>
        <v>0.78</v>
      </c>
      <c r="G72" s="17">
        <f t="shared" si="6"/>
        <v>0.74801790879194907</v>
      </c>
    </row>
    <row r="73" spans="2:7" x14ac:dyDescent="0.25">
      <c r="B73" s="11">
        <v>67</v>
      </c>
      <c r="C73" s="16">
        <v>0.81131173184357541</v>
      </c>
      <c r="D73" s="16">
        <f t="shared" si="4"/>
        <v>0.95899731896403717</v>
      </c>
      <c r="F73" s="17">
        <f t="shared" si="5"/>
        <v>0.78</v>
      </c>
      <c r="G73" s="17">
        <f t="shared" si="6"/>
        <v>0.74801790879194907</v>
      </c>
    </row>
    <row r="74" spans="2:7" x14ac:dyDescent="0.25">
      <c r="B74" s="11">
        <v>68</v>
      </c>
      <c r="C74" s="16">
        <v>0.81131173184357541</v>
      </c>
      <c r="D74" s="16">
        <f t="shared" si="4"/>
        <v>0.95899731896403717</v>
      </c>
      <c r="F74" s="17">
        <f t="shared" si="5"/>
        <v>0.78</v>
      </c>
      <c r="G74" s="17">
        <f t="shared" si="6"/>
        <v>0.74801790879194907</v>
      </c>
    </row>
    <row r="75" spans="2:7" x14ac:dyDescent="0.25">
      <c r="B75" s="11">
        <v>69</v>
      </c>
      <c r="C75" s="16">
        <v>0.81131173184357541</v>
      </c>
      <c r="D75" s="16">
        <f t="shared" si="4"/>
        <v>0.95899731896403717</v>
      </c>
      <c r="F75" s="17">
        <f t="shared" si="5"/>
        <v>0.78</v>
      </c>
      <c r="G75" s="17">
        <f t="shared" si="6"/>
        <v>0.74801790879194907</v>
      </c>
    </row>
    <row r="76" spans="2:7" x14ac:dyDescent="0.25">
      <c r="B76" s="11">
        <v>70</v>
      </c>
      <c r="C76" s="16">
        <v>0.81131173184357541</v>
      </c>
      <c r="D76" s="16">
        <f t="shared" si="4"/>
        <v>0.95899731896403717</v>
      </c>
      <c r="F76" s="17">
        <f t="shared" si="5"/>
        <v>0.78</v>
      </c>
      <c r="G76" s="17">
        <f t="shared" si="6"/>
        <v>0.74801790879194907</v>
      </c>
    </row>
    <row r="77" spans="2:7" x14ac:dyDescent="0.25">
      <c r="B77" s="11">
        <v>71</v>
      </c>
      <c r="C77" s="16">
        <v>0.80833333333333335</v>
      </c>
      <c r="D77" s="16">
        <f t="shared" si="4"/>
        <v>0.95547675334909377</v>
      </c>
      <c r="F77" s="17">
        <f t="shared" si="5"/>
        <v>0.78</v>
      </c>
      <c r="G77" s="17">
        <f t="shared" si="6"/>
        <v>0.74527186761229314</v>
      </c>
    </row>
    <row r="78" spans="2:7" x14ac:dyDescent="0.25">
      <c r="B78" s="11">
        <v>72</v>
      </c>
      <c r="C78" s="16">
        <v>0.80833333333333335</v>
      </c>
      <c r="D78" s="16">
        <f t="shared" si="4"/>
        <v>0.95547675334909377</v>
      </c>
      <c r="F78" s="17">
        <f t="shared" si="5"/>
        <v>0.78</v>
      </c>
      <c r="G78" s="17">
        <f t="shared" si="6"/>
        <v>0.74527186761229314</v>
      </c>
    </row>
    <row r="79" spans="2:7" x14ac:dyDescent="0.25">
      <c r="B79" s="11">
        <v>73</v>
      </c>
      <c r="C79" s="16">
        <v>0.80833333333333335</v>
      </c>
      <c r="D79" s="16">
        <f t="shared" si="4"/>
        <v>0.95547675334909377</v>
      </c>
      <c r="F79" s="17">
        <f t="shared" si="5"/>
        <v>0.78</v>
      </c>
      <c r="G79" s="17">
        <f t="shared" si="6"/>
        <v>0.74527186761229314</v>
      </c>
    </row>
    <row r="80" spans="2:7" x14ac:dyDescent="0.25">
      <c r="B80" s="11">
        <v>74</v>
      </c>
      <c r="C80" s="16">
        <v>0.80833333333333335</v>
      </c>
      <c r="D80" s="16">
        <f t="shared" si="4"/>
        <v>0.95547675334909377</v>
      </c>
      <c r="F80" s="17">
        <f t="shared" si="5"/>
        <v>0.78</v>
      </c>
      <c r="G80" s="17">
        <f t="shared" si="6"/>
        <v>0.74527186761229314</v>
      </c>
    </row>
    <row r="81" spans="2:7" x14ac:dyDescent="0.25">
      <c r="B81" s="11">
        <v>75</v>
      </c>
      <c r="C81" s="16">
        <v>0.80833333333333335</v>
      </c>
      <c r="D81" s="16">
        <f t="shared" si="4"/>
        <v>0.95547675334909377</v>
      </c>
      <c r="F81" s="17">
        <f t="shared" si="5"/>
        <v>0.78</v>
      </c>
      <c r="G81" s="17">
        <f t="shared" si="6"/>
        <v>0.74527186761229314</v>
      </c>
    </row>
    <row r="82" spans="2:7" x14ac:dyDescent="0.25">
      <c r="B82" s="11">
        <v>76</v>
      </c>
      <c r="C82" s="16">
        <v>0.80833333333333335</v>
      </c>
      <c r="D82" s="16">
        <f t="shared" si="4"/>
        <v>0.95547675334909377</v>
      </c>
      <c r="F82" s="17">
        <f t="shared" si="5"/>
        <v>0.78</v>
      </c>
      <c r="G82" s="17">
        <f t="shared" si="6"/>
        <v>0.74527186761229314</v>
      </c>
    </row>
    <row r="83" spans="2:7" x14ac:dyDescent="0.25">
      <c r="B83" s="11">
        <v>77</v>
      </c>
      <c r="C83" s="16">
        <v>0.80833333333333335</v>
      </c>
      <c r="D83" s="16">
        <f t="shared" si="4"/>
        <v>0.95547675334909377</v>
      </c>
      <c r="F83" s="17">
        <f t="shared" si="5"/>
        <v>0.78</v>
      </c>
      <c r="G83" s="17">
        <f t="shared" si="6"/>
        <v>0.74527186761229314</v>
      </c>
    </row>
    <row r="84" spans="2:7" x14ac:dyDescent="0.25">
      <c r="B84" s="11">
        <v>78</v>
      </c>
      <c r="C84" s="16">
        <v>0.80833333333333335</v>
      </c>
      <c r="D84" s="16">
        <f t="shared" si="4"/>
        <v>0.95547675334909377</v>
      </c>
      <c r="F84" s="17">
        <f t="shared" si="5"/>
        <v>0.78</v>
      </c>
      <c r="G84" s="17">
        <f t="shared" si="6"/>
        <v>0.74527186761229314</v>
      </c>
    </row>
    <row r="85" spans="2:7" x14ac:dyDescent="0.25">
      <c r="B85" s="11">
        <v>79</v>
      </c>
      <c r="C85" s="16">
        <v>0.80833333333333335</v>
      </c>
      <c r="D85" s="16">
        <f t="shared" si="4"/>
        <v>0.95547675334909377</v>
      </c>
      <c r="F85" s="17">
        <f t="shared" si="5"/>
        <v>0.78</v>
      </c>
      <c r="G85" s="17">
        <f t="shared" si="6"/>
        <v>0.74527186761229314</v>
      </c>
    </row>
    <row r="86" spans="2:7" x14ac:dyDescent="0.25">
      <c r="B86" s="11">
        <v>80</v>
      </c>
      <c r="C86" s="16">
        <v>0.80833333333333335</v>
      </c>
      <c r="D86" s="16">
        <f t="shared" si="4"/>
        <v>0.95547675334909377</v>
      </c>
      <c r="F86" s="17">
        <f t="shared" si="5"/>
        <v>0.78</v>
      </c>
      <c r="G86" s="17">
        <f t="shared" si="6"/>
        <v>0.74527186761229314</v>
      </c>
    </row>
    <row r="87" spans="2:7" x14ac:dyDescent="0.25">
      <c r="B87" s="11">
        <v>81</v>
      </c>
      <c r="C87" s="16">
        <v>0.73</v>
      </c>
      <c r="D87" s="16">
        <f t="shared" si="4"/>
        <v>0.86288416075650121</v>
      </c>
      <c r="F87" s="17">
        <f t="shared" si="5"/>
        <v>0.78</v>
      </c>
      <c r="G87" s="17">
        <f t="shared" si="6"/>
        <v>0.67304964539007095</v>
      </c>
    </row>
    <row r="88" spans="2:7" x14ac:dyDescent="0.25">
      <c r="B88" s="11">
        <v>82</v>
      </c>
      <c r="C88" s="16">
        <v>0.73</v>
      </c>
      <c r="D88" s="16">
        <f t="shared" si="4"/>
        <v>0.86288416075650121</v>
      </c>
      <c r="F88" s="17">
        <f t="shared" si="5"/>
        <v>0.78</v>
      </c>
      <c r="G88" s="17">
        <f t="shared" si="6"/>
        <v>0.67304964539007095</v>
      </c>
    </row>
    <row r="89" spans="2:7" x14ac:dyDescent="0.25">
      <c r="B89" s="11">
        <v>83</v>
      </c>
      <c r="C89" s="16">
        <v>0.73</v>
      </c>
      <c r="D89" s="16">
        <f t="shared" si="4"/>
        <v>0.86288416075650121</v>
      </c>
      <c r="F89" s="17">
        <f t="shared" si="5"/>
        <v>0.78</v>
      </c>
      <c r="G89" s="17">
        <f t="shared" si="6"/>
        <v>0.67304964539007095</v>
      </c>
    </row>
    <row r="90" spans="2:7" x14ac:dyDescent="0.25">
      <c r="B90" s="11">
        <v>84</v>
      </c>
      <c r="C90" s="16">
        <v>0.73</v>
      </c>
      <c r="D90" s="16">
        <f t="shared" si="4"/>
        <v>0.86288416075650121</v>
      </c>
      <c r="F90" s="17">
        <f t="shared" si="5"/>
        <v>0.78</v>
      </c>
      <c r="G90" s="17">
        <f t="shared" si="6"/>
        <v>0.67304964539007095</v>
      </c>
    </row>
    <row r="91" spans="2:7" x14ac:dyDescent="0.25">
      <c r="B91" s="11">
        <v>85</v>
      </c>
      <c r="C91" s="16">
        <v>0.73</v>
      </c>
      <c r="D91" s="16">
        <f t="shared" si="4"/>
        <v>0.86288416075650121</v>
      </c>
      <c r="F91" s="17">
        <f t="shared" si="5"/>
        <v>0.78</v>
      </c>
      <c r="G91" s="17">
        <f t="shared" si="6"/>
        <v>0.67304964539007095</v>
      </c>
    </row>
    <row r="92" spans="2:7" x14ac:dyDescent="0.25">
      <c r="B92" s="11">
        <v>86</v>
      </c>
      <c r="C92" s="16">
        <v>0.73</v>
      </c>
      <c r="D92" s="16">
        <f t="shared" si="4"/>
        <v>0.86288416075650121</v>
      </c>
      <c r="F92" s="17">
        <f t="shared" si="5"/>
        <v>0.78</v>
      </c>
      <c r="G92" s="17">
        <f t="shared" si="6"/>
        <v>0.67304964539007095</v>
      </c>
    </row>
    <row r="93" spans="2:7" x14ac:dyDescent="0.25">
      <c r="B93" s="11">
        <v>87</v>
      </c>
      <c r="C93" s="16">
        <v>0.73</v>
      </c>
      <c r="D93" s="16">
        <f t="shared" si="4"/>
        <v>0.86288416075650121</v>
      </c>
      <c r="F93" s="17">
        <f t="shared" si="5"/>
        <v>0.78</v>
      </c>
      <c r="G93" s="17">
        <f t="shared" si="6"/>
        <v>0.67304964539007095</v>
      </c>
    </row>
    <row r="94" spans="2:7" x14ac:dyDescent="0.25">
      <c r="B94" s="11">
        <v>88</v>
      </c>
      <c r="C94" s="16">
        <v>0.73</v>
      </c>
      <c r="D94" s="16">
        <f t="shared" si="4"/>
        <v>0.86288416075650121</v>
      </c>
      <c r="F94" s="17">
        <f t="shared" si="5"/>
        <v>0.78</v>
      </c>
      <c r="G94" s="17">
        <f t="shared" si="6"/>
        <v>0.67304964539007095</v>
      </c>
    </row>
    <row r="95" spans="2:7" x14ac:dyDescent="0.25">
      <c r="B95" s="11">
        <v>89</v>
      </c>
      <c r="C95" s="16">
        <v>0.73</v>
      </c>
      <c r="D95" s="16">
        <f t="shared" si="4"/>
        <v>0.86288416075650121</v>
      </c>
      <c r="F95" s="17">
        <f t="shared" si="5"/>
        <v>0.78</v>
      </c>
      <c r="G95" s="17">
        <f t="shared" si="6"/>
        <v>0.67304964539007095</v>
      </c>
    </row>
    <row r="96" spans="2:7" x14ac:dyDescent="0.25">
      <c r="B96" s="11">
        <v>90</v>
      </c>
      <c r="C96" s="16">
        <v>0.73</v>
      </c>
      <c r="D96" s="16">
        <f t="shared" si="4"/>
        <v>0.86288416075650121</v>
      </c>
      <c r="F96" s="17">
        <f t="shared" si="5"/>
        <v>0.78</v>
      </c>
      <c r="G96" s="17">
        <f t="shared" si="6"/>
        <v>0.67304964539007095</v>
      </c>
    </row>
    <row r="97" spans="2:7" x14ac:dyDescent="0.25">
      <c r="B97" s="11">
        <v>91</v>
      </c>
      <c r="C97" s="16">
        <v>0.73</v>
      </c>
      <c r="D97" s="16">
        <f t="shared" si="4"/>
        <v>0.86288416075650121</v>
      </c>
      <c r="F97" s="17">
        <f t="shared" si="5"/>
        <v>0.78</v>
      </c>
      <c r="G97" s="17">
        <f t="shared" si="6"/>
        <v>0.67304964539007095</v>
      </c>
    </row>
    <row r="98" spans="2:7" x14ac:dyDescent="0.25">
      <c r="B98" s="11">
        <v>92</v>
      </c>
      <c r="C98" s="16">
        <v>0.73</v>
      </c>
      <c r="D98" s="16">
        <f t="shared" si="4"/>
        <v>0.86288416075650121</v>
      </c>
      <c r="F98" s="17">
        <f t="shared" si="5"/>
        <v>0.78</v>
      </c>
      <c r="G98" s="17">
        <f t="shared" si="6"/>
        <v>0.67304964539007095</v>
      </c>
    </row>
    <row r="99" spans="2:7" x14ac:dyDescent="0.25">
      <c r="B99" s="11">
        <v>93</v>
      </c>
      <c r="C99" s="16">
        <v>0.73</v>
      </c>
      <c r="D99" s="16">
        <f t="shared" si="4"/>
        <v>0.86288416075650121</v>
      </c>
      <c r="F99" s="17">
        <f t="shared" si="5"/>
        <v>0.78</v>
      </c>
      <c r="G99" s="17">
        <f t="shared" si="6"/>
        <v>0.67304964539007095</v>
      </c>
    </row>
    <row r="100" spans="2:7" x14ac:dyDescent="0.25">
      <c r="B100" s="11">
        <v>94</v>
      </c>
      <c r="C100" s="16">
        <v>0.73</v>
      </c>
      <c r="D100" s="16">
        <f t="shared" si="4"/>
        <v>0.86288416075650121</v>
      </c>
      <c r="F100" s="17">
        <f t="shared" si="5"/>
        <v>0.78</v>
      </c>
      <c r="G100" s="17">
        <f t="shared" si="6"/>
        <v>0.67304964539007095</v>
      </c>
    </row>
    <row r="101" spans="2:7" x14ac:dyDescent="0.25">
      <c r="B101" s="11">
        <v>95</v>
      </c>
      <c r="C101" s="16">
        <v>0.73</v>
      </c>
      <c r="D101" s="16">
        <f t="shared" si="4"/>
        <v>0.86288416075650121</v>
      </c>
      <c r="F101" s="17">
        <f t="shared" si="5"/>
        <v>0.78</v>
      </c>
      <c r="G101" s="17">
        <f t="shared" si="6"/>
        <v>0.67304964539007095</v>
      </c>
    </row>
    <row r="102" spans="2:7" x14ac:dyDescent="0.25">
      <c r="B102" s="11">
        <v>96</v>
      </c>
      <c r="C102" s="16">
        <v>0.73</v>
      </c>
      <c r="D102" s="16">
        <f t="shared" ref="D102:D112" si="7">C102/_xlfn.XLOOKUP(ROUND($B$3,0),$B$6:$B$112,$C$6:$C$112,,0,)</f>
        <v>0.86288416075650121</v>
      </c>
      <c r="F102" s="17">
        <f t="shared" si="5"/>
        <v>0.78</v>
      </c>
      <c r="G102" s="17">
        <f t="shared" si="6"/>
        <v>0.67304964539007095</v>
      </c>
    </row>
    <row r="103" spans="2:7" x14ac:dyDescent="0.25">
      <c r="B103" s="11">
        <v>97</v>
      </c>
      <c r="C103" s="16">
        <v>0.73</v>
      </c>
      <c r="D103" s="16">
        <f t="shared" si="7"/>
        <v>0.86288416075650121</v>
      </c>
      <c r="F103" s="17">
        <f t="shared" si="5"/>
        <v>0.78</v>
      </c>
      <c r="G103" s="17">
        <f t="shared" si="6"/>
        <v>0.67304964539007095</v>
      </c>
    </row>
    <row r="104" spans="2:7" x14ac:dyDescent="0.25">
      <c r="B104" s="11">
        <v>98</v>
      </c>
      <c r="C104" s="16">
        <v>0.73</v>
      </c>
      <c r="D104" s="16">
        <f t="shared" si="7"/>
        <v>0.86288416075650121</v>
      </c>
      <c r="F104" s="17">
        <f t="shared" si="5"/>
        <v>0.78</v>
      </c>
      <c r="G104" s="17">
        <f t="shared" si="6"/>
        <v>0.67304964539007095</v>
      </c>
    </row>
    <row r="105" spans="2:7" x14ac:dyDescent="0.25">
      <c r="B105" s="11">
        <v>99</v>
      </c>
      <c r="C105" s="16">
        <v>0.73</v>
      </c>
      <c r="D105" s="16">
        <f t="shared" si="7"/>
        <v>0.86288416075650121</v>
      </c>
      <c r="F105" s="17">
        <f t="shared" si="5"/>
        <v>0.78</v>
      </c>
      <c r="G105" s="17">
        <f t="shared" si="6"/>
        <v>0.67304964539007095</v>
      </c>
    </row>
    <row r="106" spans="2:7" x14ac:dyDescent="0.25">
      <c r="B106" s="11">
        <v>100</v>
      </c>
      <c r="C106" s="16">
        <v>0.73</v>
      </c>
      <c r="D106" s="16">
        <f t="shared" si="7"/>
        <v>0.86288416075650121</v>
      </c>
      <c r="F106" s="17">
        <f t="shared" si="5"/>
        <v>0.78</v>
      </c>
      <c r="G106" s="17">
        <f t="shared" si="6"/>
        <v>0.67304964539007095</v>
      </c>
    </row>
    <row r="107" spans="2:7" x14ac:dyDescent="0.25">
      <c r="B107" s="11">
        <v>101</v>
      </c>
      <c r="C107" s="16">
        <v>0.73</v>
      </c>
      <c r="D107" s="16">
        <f t="shared" si="7"/>
        <v>0.86288416075650121</v>
      </c>
      <c r="F107" s="17">
        <f t="shared" si="5"/>
        <v>0.78</v>
      </c>
      <c r="G107" s="17">
        <f t="shared" si="6"/>
        <v>0.67304964539007095</v>
      </c>
    </row>
    <row r="108" spans="2:7" x14ac:dyDescent="0.25">
      <c r="B108" s="11">
        <v>102</v>
      </c>
      <c r="C108" s="16">
        <v>0.73</v>
      </c>
      <c r="D108" s="16">
        <f t="shared" si="7"/>
        <v>0.86288416075650121</v>
      </c>
      <c r="F108" s="17">
        <f t="shared" si="5"/>
        <v>0.78</v>
      </c>
      <c r="G108" s="17">
        <f t="shared" si="6"/>
        <v>0.67304964539007095</v>
      </c>
    </row>
    <row r="109" spans="2:7" x14ac:dyDescent="0.25">
      <c r="B109" s="11">
        <v>103</v>
      </c>
      <c r="C109" s="16">
        <v>0.73</v>
      </c>
      <c r="D109" s="16">
        <f t="shared" si="7"/>
        <v>0.86288416075650121</v>
      </c>
      <c r="F109" s="17">
        <f t="shared" si="5"/>
        <v>0.78</v>
      </c>
      <c r="G109" s="17">
        <f t="shared" si="6"/>
        <v>0.67304964539007095</v>
      </c>
    </row>
    <row r="110" spans="2:7" x14ac:dyDescent="0.25">
      <c r="B110" s="11">
        <v>104</v>
      </c>
      <c r="C110" s="16">
        <v>0.73</v>
      </c>
      <c r="D110" s="16">
        <f t="shared" si="7"/>
        <v>0.86288416075650121</v>
      </c>
      <c r="F110" s="17">
        <f t="shared" si="5"/>
        <v>0.78</v>
      </c>
      <c r="G110" s="17">
        <f t="shared" si="6"/>
        <v>0.67304964539007095</v>
      </c>
    </row>
    <row r="111" spans="2:7" x14ac:dyDescent="0.25">
      <c r="B111" s="11">
        <v>105</v>
      </c>
      <c r="C111" s="16">
        <v>0.73</v>
      </c>
      <c r="D111" s="16">
        <f t="shared" si="7"/>
        <v>0.86288416075650121</v>
      </c>
      <c r="F111" s="17">
        <f t="shared" si="5"/>
        <v>0.78</v>
      </c>
      <c r="G111" s="17">
        <f t="shared" si="6"/>
        <v>0.67304964539007095</v>
      </c>
    </row>
    <row r="112" spans="2:7" x14ac:dyDescent="0.25">
      <c r="B112" s="11">
        <v>106</v>
      </c>
      <c r="C112" s="16">
        <v>0.73</v>
      </c>
      <c r="D112" s="16">
        <f t="shared" si="7"/>
        <v>0.86288416075650121</v>
      </c>
      <c r="F112" s="17">
        <f t="shared" si="5"/>
        <v>0.78</v>
      </c>
      <c r="G112" s="17">
        <f t="shared" si="6"/>
        <v>0.67304964539007095</v>
      </c>
    </row>
  </sheetData>
  <mergeCells count="3">
    <mergeCell ref="B2:G2"/>
    <mergeCell ref="C3:D3"/>
    <mergeCell ref="E1:G1"/>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ADC8-A915-4EA8-8CF4-53DB77F4E601}">
  <dimension ref="B1:I17"/>
  <sheetViews>
    <sheetView showGridLines="0" zoomScale="90" zoomScaleNormal="90" workbookViewId="0">
      <selection activeCell="I18" sqref="I18"/>
    </sheetView>
  </sheetViews>
  <sheetFormatPr baseColWidth="10" defaultColWidth="10.85546875" defaultRowHeight="12.75" x14ac:dyDescent="0.2"/>
  <cols>
    <col min="1" max="1" width="4" style="28" customWidth="1"/>
    <col min="2" max="2" width="65.42578125" style="28" customWidth="1"/>
    <col min="3" max="3" width="10.85546875" style="28"/>
    <col min="4" max="4" width="12.7109375" style="28" customWidth="1"/>
    <col min="5" max="16384" width="10.85546875" style="28"/>
  </cols>
  <sheetData>
    <row r="1" spans="2:9" ht="83.1" customHeight="1" thickBot="1" x14ac:dyDescent="0.25"/>
    <row r="2" spans="2:9" ht="13.5" thickBot="1" x14ac:dyDescent="0.25">
      <c r="B2" s="27" t="s">
        <v>32</v>
      </c>
      <c r="C2" s="32">
        <v>0.85</v>
      </c>
      <c r="D2" s="29" t="str">
        <f>IF(C2&gt;(_xlfn.XLOOKUP(D4,'Expected remaining QALYs'!B4:B110,'Expected remaining QALYs'!E4:E110)),"adjusted","not adjusted")</f>
        <v>adjusted</v>
      </c>
      <c r="E2" s="28" t="s">
        <v>29</v>
      </c>
    </row>
    <row r="3" spans="2:9" ht="13.5" thickBot="1" x14ac:dyDescent="0.25"/>
    <row r="4" spans="2:9" ht="13.5" thickBot="1" x14ac:dyDescent="0.25">
      <c r="B4" s="18" t="s">
        <v>2</v>
      </c>
      <c r="C4" s="19" t="s">
        <v>15</v>
      </c>
      <c r="D4" s="19">
        <v>60</v>
      </c>
      <c r="E4" s="28" t="s">
        <v>30</v>
      </c>
    </row>
    <row r="5" spans="2:9" ht="26.25" thickBot="1" x14ac:dyDescent="0.25">
      <c r="B5" s="20" t="s">
        <v>27</v>
      </c>
      <c r="C5" s="21" t="s">
        <v>17</v>
      </c>
      <c r="D5" s="22">
        <f>_xlfn.XLOOKUP(ROUND(D4,0),'Expected remaining QALYs'!B4:B110,'Expected remaining QALYs'!D4:D110,)</f>
        <v>19.526373169776299</v>
      </c>
    </row>
    <row r="6" spans="2:9" ht="26.25" thickBot="1" x14ac:dyDescent="0.25">
      <c r="B6" s="20" t="s">
        <v>36</v>
      </c>
      <c r="C6" s="21" t="s">
        <v>18</v>
      </c>
      <c r="D6" s="22">
        <v>7.3</v>
      </c>
      <c r="E6" s="30" t="s">
        <v>31</v>
      </c>
    </row>
    <row r="7" spans="2:9" ht="27.95" customHeight="1" thickBot="1" x14ac:dyDescent="0.25">
      <c r="B7" s="20" t="s">
        <v>37</v>
      </c>
      <c r="C7" s="21" t="s">
        <v>19</v>
      </c>
      <c r="D7" s="23" t="str">
        <f>IF(D2="adjusted","("&amp;ROUND(D6*(_xlfn.XLOOKUP(D4,'Expected remaining QALYs'!B4:B110,'Expected remaining QALYs'!E4:E110))/C2,1)&amp;")","-")</f>
        <v>(7)</v>
      </c>
    </row>
    <row r="8" spans="2:9" ht="34.5" customHeight="1" thickBot="1" x14ac:dyDescent="0.25">
      <c r="B8" s="24" t="s">
        <v>28</v>
      </c>
      <c r="C8" s="25" t="s">
        <v>33</v>
      </c>
      <c r="D8" s="26" t="str">
        <f>ROUND(D5-D6,1)&amp;IF(D2="adjusted"," ("&amp;ROUND(D5-(D6*((_xlfn.XLOOKUP(D4,'Expected remaining QALYs'!B4:B110,'Expected remaining QALYs'!E4:E110)))/C2),1)&amp;")","")</f>
        <v>12,2 (12,6)</v>
      </c>
      <c r="G8" s="31"/>
      <c r="H8" s="33"/>
      <c r="I8" s="34"/>
    </row>
    <row r="9" spans="2:9" x14ac:dyDescent="0.2">
      <c r="F9" s="31"/>
    </row>
    <row r="10" spans="2:9" ht="13.5" thickBot="1" x14ac:dyDescent="0.25"/>
    <row r="11" spans="2:9" ht="13.5" thickBot="1" x14ac:dyDescent="0.25">
      <c r="B11" s="27" t="s">
        <v>34</v>
      </c>
      <c r="C11" s="32">
        <v>0.85</v>
      </c>
      <c r="D11" s="29" t="str">
        <f>IF(C11&gt;(_xlfn.XLOOKUP(D13,'Expected remaining QALYs'!B4:B110,'Expected remaining QALYs'!E4:E110)),"justeres","justeres ikke")</f>
        <v>justeres</v>
      </c>
      <c r="E11" s="28" t="s">
        <v>23</v>
      </c>
    </row>
    <row r="12" spans="2:9" ht="13.5" thickBot="1" x14ac:dyDescent="0.25"/>
    <row r="13" spans="2:9" ht="13.5" thickBot="1" x14ac:dyDescent="0.25">
      <c r="B13" s="18" t="s">
        <v>14</v>
      </c>
      <c r="C13" s="19" t="s">
        <v>15</v>
      </c>
      <c r="D13" s="19">
        <v>50</v>
      </c>
      <c r="E13" s="28" t="s">
        <v>24</v>
      </c>
    </row>
    <row r="14" spans="2:9" ht="26.25" thickBot="1" x14ac:dyDescent="0.25">
      <c r="B14" s="20" t="s">
        <v>16</v>
      </c>
      <c r="C14" s="21" t="s">
        <v>17</v>
      </c>
      <c r="D14" s="22">
        <f>_xlfn.XLOOKUP(ROUND(D13,0),'Expected remaining QALYs'!B4:B110,'Expected remaining QALYs'!D4:D110,)</f>
        <v>26.984234120300833</v>
      </c>
    </row>
    <row r="15" spans="2:9" ht="26.25" thickBot="1" x14ac:dyDescent="0.25">
      <c r="B15" s="20" t="s">
        <v>25</v>
      </c>
      <c r="C15" s="21" t="s">
        <v>18</v>
      </c>
      <c r="D15" s="22">
        <v>3</v>
      </c>
      <c r="E15" s="30" t="s">
        <v>22</v>
      </c>
    </row>
    <row r="16" spans="2:9" ht="26.25" thickBot="1" x14ac:dyDescent="0.25">
      <c r="B16" s="20" t="s">
        <v>26</v>
      </c>
      <c r="C16" s="21" t="s">
        <v>19</v>
      </c>
      <c r="D16" s="23" t="str">
        <f>IF(D11="justeres","("&amp;ROUND(D15*(_xlfn.XLOOKUP(D13,'Expected remaining QALYs'!B4:B110,'Expected remaining QALYs'!E4:E110))/C11,1)&amp;")","-")</f>
        <v>(3)</v>
      </c>
    </row>
    <row r="17" spans="2:4" ht="28.5" customHeight="1" thickBot="1" x14ac:dyDescent="0.25">
      <c r="B17" s="24" t="s">
        <v>20</v>
      </c>
      <c r="C17" s="25" t="s">
        <v>21</v>
      </c>
      <c r="D17" s="26" t="str">
        <f>ROUND(D14-D15,1)&amp;IF(D11="justeres"," ("&amp;ROUND(D14-(D15*((_xlfn.XLOOKUP(D13,'Expected remaining QALYs'!B4:B110,'Expected remaining QALYs'!E4:E110)))/C11),1)&amp;")","")</f>
        <v>24 (24)</v>
      </c>
    </row>
  </sheetData>
  <conditionalFormatting sqref="D7">
    <cfRule type="containsErrors" dxfId="1" priority="1">
      <formula>ISERROR(D7)</formula>
    </cfRule>
  </conditionalFormatting>
  <conditionalFormatting sqref="D16">
    <cfRule type="containsErrors" dxfId="0" priority="2">
      <formula>ISERROR(D16)</formula>
    </cfRule>
  </conditionalFormatting>
  <dataValidations count="1">
    <dataValidation type="decimal" allowBlank="1" showInputMessage="1" showErrorMessage="1" sqref="C2 C11" xr:uid="{9D97DCFF-5C29-4649-BF52-D7F95DEAEA9D}">
      <formula1>0</formula1>
      <formula2>1</formula2>
    </dataValidation>
  </dataValidation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9D1D4714F1FB0468B35D1891AFC59C0" ma:contentTypeVersion="14" ma:contentTypeDescription="Opprett et nytt dokument." ma:contentTypeScope="" ma:versionID="9f2aed868761cd49e49fdc252c4b39f2">
  <xsd:schema xmlns:xsd="http://www.w3.org/2001/XMLSchema" xmlns:xs="http://www.w3.org/2001/XMLSchema" xmlns:p="http://schemas.microsoft.com/office/2006/metadata/properties" xmlns:ns2="bd9bffa9-21c6-4c36-b41b-047ee449c372" xmlns:ns3="ff00624c-95ca-4ccb-8537-9200aca21ca0" targetNamespace="http://schemas.microsoft.com/office/2006/metadata/properties" ma:root="true" ma:fieldsID="197db1836687aa6abf7ead36c5ecd335" ns2:_="" ns3:_="">
    <xsd:import namespace="bd9bffa9-21c6-4c36-b41b-047ee449c372"/>
    <xsd:import namespace="ff00624c-95ca-4ccb-8537-9200aca21ca0"/>
    <xsd:element name="properties">
      <xsd:complexType>
        <xsd:sequence>
          <xsd:element name="documentManagement">
            <xsd:complexType>
              <xsd:all>
                <xsd:element ref="ns2:SLVArkivKonfidensialitet" minOccurs="0"/>
                <xsd:element ref="ns2:SLVArkivLagring" minOccurs="0"/>
                <xsd:element ref="ns2:SlvArkivStatu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9bffa9-21c6-4c36-b41b-047ee449c372" elementFormDefault="qualified">
    <xsd:import namespace="http://schemas.microsoft.com/office/2006/documentManagement/types"/>
    <xsd:import namespace="http://schemas.microsoft.com/office/infopath/2007/PartnerControls"/>
    <xsd:element name="SLVArkivKonfidensialitet" ma:index="8" nillable="true" ma:displayName="Konfidensialitet" ma:default="Intern" ma:internalName="SLVArkivKonfidensialitet">
      <xsd:simpleType>
        <xsd:restriction base="dms:Choice">
          <xsd:enumeration value="Offentlig"/>
          <xsd:enumeration value="Intern"/>
          <xsd:enumeration value="Fortrolig"/>
        </xsd:restriction>
      </xsd:simpleType>
    </xsd:element>
    <xsd:element name="SLVArkivLagring" ma:index="9" nillable="true" ma:displayName="Varighet på team" ma:default="Fast" ma:internalName="SLVArkivLagring">
      <xsd:simpleType>
        <xsd:restriction base="dms:Text"/>
      </xsd:simpleType>
    </xsd:element>
    <xsd:element name="SlvArkivStatus" ma:index="10" nillable="true" ma:displayName="Arkivstatus" ma:default="" ma:internalName="SlvArkivStatus">
      <xsd:simpleType>
        <xsd:restriction base="dms:Choice">
          <xsd:enumeration value="Klar for arkivering"/>
          <xsd:enumeration value="Arkivert"/>
        </xsd:restriction>
      </xsd:simpleType>
    </xsd:element>
    <xsd:element name="TaxCatchAll" ma:index="15" nillable="true" ma:displayName="Taxonomy Catch All Column" ma:hidden="true" ma:list="{d1639b8f-4c65-4720-8a60-b44419e00edc}" ma:internalName="TaxCatchAll" ma:showField="CatchAllData" ma:web="bd9bffa9-21c6-4c36-b41b-047ee449c37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00624c-95ca-4ccb-8537-9200aca21c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Bildemerkelapper" ma:readOnly="false" ma:fieldId="{5cf76f15-5ced-4ddc-b409-7134ff3c332f}" ma:taxonomyMulti="true" ma:sspId="5a128127-ad65-419f-a2b4-8f132ea9a5d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LVArkivLagring xmlns="bd9bffa9-21c6-4c36-b41b-047ee449c372">Fast</SLVArkivLagring>
    <lcf76f155ced4ddcb4097134ff3c332f xmlns="ff00624c-95ca-4ccb-8537-9200aca21ca0">
      <Terms xmlns="http://schemas.microsoft.com/office/infopath/2007/PartnerControls"/>
    </lcf76f155ced4ddcb4097134ff3c332f>
    <SlvArkivStatus xmlns="bd9bffa9-21c6-4c36-b41b-047ee449c372" xsi:nil="true"/>
    <TaxCatchAll xmlns="bd9bffa9-21c6-4c36-b41b-047ee449c372" xsi:nil="true"/>
    <SLVArkivKonfidensialitet xmlns="bd9bffa9-21c6-4c36-b41b-047ee449c372">Intern</SLVArkivKonfidensialitet>
  </documentManagement>
</p:properties>
</file>

<file path=customXml/itemProps1.xml><?xml version="1.0" encoding="utf-8"?>
<ds:datastoreItem xmlns:ds="http://schemas.openxmlformats.org/officeDocument/2006/customXml" ds:itemID="{F199DF33-5CCC-4AF1-8502-27919211DDB5}">
  <ds:schemaRefs>
    <ds:schemaRef ds:uri="http://schemas.microsoft.com/sharepoint/v3/contenttype/forms"/>
  </ds:schemaRefs>
</ds:datastoreItem>
</file>

<file path=customXml/itemProps2.xml><?xml version="1.0" encoding="utf-8"?>
<ds:datastoreItem xmlns:ds="http://schemas.openxmlformats.org/officeDocument/2006/customXml" ds:itemID="{89D0994F-E79F-432F-A2B1-A82A6E993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9bffa9-21c6-4c36-b41b-047ee449c372"/>
    <ds:schemaRef ds:uri="ff00624c-95ca-4ccb-8537-9200aca21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B6005B-2B26-4D32-AF16-B80D1015A30B}">
  <ds:schemaRefs>
    <ds:schemaRef ds:uri="http://schemas.microsoft.com/office/2006/documentManagement/types"/>
    <ds:schemaRef ds:uri="http://schemas.openxmlformats.org/package/2006/metadata/core-properties"/>
    <ds:schemaRef ds:uri="http://purl.org/dc/elements/1.1/"/>
    <ds:schemaRef ds:uri="bd9bffa9-21c6-4c36-b41b-047ee449c372"/>
    <ds:schemaRef ds:uri="http://schemas.microsoft.com/office/2006/metadata/properties"/>
    <ds:schemaRef ds:uri="http://purl.org/dc/terms/"/>
    <ds:schemaRef ds:uri="ff00624c-95ca-4ccb-8537-9200aca21ca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Cover</vt:lpstr>
      <vt:lpstr>Expected remaining QALYs</vt:lpstr>
      <vt:lpstr>Age adjustment index</vt:lpstr>
      <vt:lpstr>Severity calculation (AS)</vt:lpstr>
    </vt:vector>
  </TitlesOfParts>
  <Manager/>
  <Company>Statens Legemiddelverk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Håvard Haugnes</dc:creator>
  <cp:keywords/>
  <dc:description/>
  <cp:lastModifiedBy>Håvard Haugnes</cp:lastModifiedBy>
  <cp:revision/>
  <dcterms:created xsi:type="dcterms:W3CDTF">2023-05-11T13:03:09Z</dcterms:created>
  <dcterms:modified xsi:type="dcterms:W3CDTF">2023-11-01T14:46:27Z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0x01010089D1D4714F1FB0468B35D1891AFC59C0</vt:lpwstr>
  </property>
  <property fmtid="{D5CDD505-2E9C-101B-9397-08002B2CF9AE}" pid="3" name="MediaServiceImageTags">
    <vt:lpwstr/>
  </property>
</Properties>
</file>